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1,3'!$A$1:$Q$22</definedName>
    <definedName name="_xlnm.Print_Area" localSheetId="6">'CUADRO 1,4'!$A$1:$Y$44</definedName>
    <definedName name="_xlnm.Print_Area" localSheetId="7">'CUADRO 1,5'!$A$3:$Y$52</definedName>
    <definedName name="_xlnm.Print_Area" localSheetId="9">'CUADRO 1,7'!$A$1:$Q$47</definedName>
    <definedName name="_xlnm.Print_Area" localSheetId="16">'CUADRO 1.10'!$A$1:$Z$69</definedName>
    <definedName name="_xlnm.Print_Area" localSheetId="17">'CUADRO 1.11'!$A$4:$Z$64</definedName>
    <definedName name="_xlnm.Print_Area" localSheetId="18">'CUADRO 1.12'!$A$1:$Z$25</definedName>
    <definedName name="_xlnm.Print_Area" localSheetId="19">'CUADRO 1.13'!$A$4:$Z$17</definedName>
    <definedName name="_xlnm.Print_Area" localSheetId="2">'CUADRO 1.1A'!$A$1:$O$34</definedName>
    <definedName name="_xlnm.Print_Area" localSheetId="3">'CUADRO 1.1B'!$A$1:$O$34</definedName>
    <definedName name="_xlnm.Print_Area" localSheetId="8">'CUADRO 1.6'!$A$1:$R$61</definedName>
    <definedName name="_xlnm.Print_Area" localSheetId="10">'CUADRO 1.8'!$A$1:$Y$105</definedName>
    <definedName name="_xlnm.Print_Area" localSheetId="11">'CUADRO 1.8 B'!$A$3:$Y$53</definedName>
    <definedName name="_xlnm.Print_Area" localSheetId="12">'CUADRO 1.8 C'!$A$1:$Z$83</definedName>
    <definedName name="_xlnm.Print_Area" localSheetId="13">'CUADRO 1.9'!$A$1:$Y$62</definedName>
    <definedName name="_xlnm.Print_Area" localSheetId="14">'CUADRO 1.9 B'!$A$1:$Y$46</definedName>
    <definedName name="_xlnm.Print_Area" localSheetId="15">'CUADRO 1.9 C'!$A$1:$Z$86</definedName>
    <definedName name="_xlnm.Print_Area" localSheetId="0">'INDICE'!$A$1:$D$32</definedName>
    <definedName name="PAX_NACIONAL" localSheetId="5">'CUADRO 1,3'!$A$6:$N$19</definedName>
    <definedName name="PAX_NACIONAL" localSheetId="6">'CUADRO 1,4'!$A$6:$T$42</definedName>
    <definedName name="PAX_NACIONAL" localSheetId="7">'CUADRO 1,5'!$A$6:$T$50</definedName>
    <definedName name="PAX_NACIONAL" localSheetId="9">'CUADRO 1,7'!$A$6:$N$45</definedName>
    <definedName name="PAX_NACIONAL" localSheetId="16">'CUADRO 1.10'!$A$7:$U$66</definedName>
    <definedName name="PAX_NACIONAL" localSheetId="17">'CUADRO 1.11'!$A$7:$U$62</definedName>
    <definedName name="PAX_NACIONAL" localSheetId="18">'CUADRO 1.12'!$A$8:$U$22</definedName>
    <definedName name="PAX_NACIONAL" localSheetId="19">'CUADRO 1.13'!$A$7:$U$15</definedName>
    <definedName name="PAX_NACIONAL" localSheetId="8">'CUADRO 1.6'!$A$6:$N$59</definedName>
    <definedName name="PAX_NACIONAL" localSheetId="10">'CUADRO 1.8'!$A$6:$T$101</definedName>
    <definedName name="PAX_NACIONAL" localSheetId="11">'CUADRO 1.8 B'!$A$6:$T$50</definedName>
    <definedName name="PAX_NACIONAL" localSheetId="12">'CUADRO 1.8 C'!$A$6:$T$80</definedName>
    <definedName name="PAX_NACIONAL" localSheetId="13">'CUADRO 1.9'!$A$6:$T$58</definedName>
    <definedName name="PAX_NACIONAL" localSheetId="14">'CUADRO 1.9 B'!$A$6:$T$41</definedName>
    <definedName name="PAX_NACIONAL" localSheetId="15">'CUADRO 1.9 C'!$A$6:$T$81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<sst xmlns="http://schemas.openxmlformats.org/spreadsheetml/2006/main" count="1607" uniqueCount="509">
  <si>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</si>
  <si>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</si>
  <si>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</si>
  <si>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</si>
  <si>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</si>
  <si>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</si>
  <si>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</si>
  <si>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</si>
  <si>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</si>
  <si>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</si>
  <si>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</si>
  <si>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</si>
  <si>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</si>
  <si>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</si>
  <si>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</si>
  <si>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</si>
  <si>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</si>
  <si>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</si>
  <si>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</si>
  <si>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</si>
  <si>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</si>
  <si>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</si>
  <si>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</si>
  <si>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</si>
  <si>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</si>
  <si>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</si>
  <si>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</si>
  <si>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</si>
  <si>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</si>
  <si>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</si>
  <si>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</si>
  <si>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</si>
  <si>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</si>
  <si>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</si>
  <si>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</si>
  <si>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</si>
  <si>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</si>
  <si>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</si>
  <si>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</si>
  <si>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</si>
  <si>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</si>
  <si>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</si>
  <si>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</si>
  <si>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</si>
  <si>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</si>
  <si>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</si>
  <si>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</si>
  <si>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</si>
  <si>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</si>
  <si>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</si>
  <si>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</si>
  <si>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</si>
  <si>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</si>
  <si>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</si>
  <si>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</si>
  <si>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</si>
  <si>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</si>
  <si>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</si>
  <si>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</si>
  <si>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</si>
  <si>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</si>
  <si>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</si>
  <si>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</si>
  <si>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</si>
  <si>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</si>
  <si>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</si>
  <si>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</si>
  <si>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</si>
  <si>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</si>
  <si>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</si>
  <si>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</si>
  <si>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</si>
  <si>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</si>
  <si>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</si>
  <si>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</si>
  <si>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</si>
  <si>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</si>
  <si>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</si>
  <si>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</si>
  <si>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</si>
  <si>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</si>
  <si>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</si>
  <si>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</si>
  <si>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</si>
  <si>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</si>
  <si>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</si>
  <si>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</si>
  <si>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</si>
  <si>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</si>
  <si>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</si>
  <si>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</si>
  <si>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</si>
  <si>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</si>
  <si>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</si>
  <si>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</si>
  <si>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</si>
  <si>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</si>
  <si>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</si>
  <si>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</si>
  <si>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</si>
  <si>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</si>
  <si>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</si>
  <si>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</si>
  <si>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</si>
  <si>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</si>
  <si>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</si>
  <si>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</si>
  <si>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</si>
  <si>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</si>
  <si>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</si>
  <si>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</si>
  <si>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</si>
  <si>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</si>
  <si>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</si>
  <si>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</si>
  <si>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</si>
  <si>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</si>
  <si>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</si>
  <si>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</si>
  <si>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</si>
  <si>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</si>
  <si>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</si>
  <si>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</si>
  <si>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</si>
  <si>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</si>
  <si>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</si>
  <si>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</si>
  <si>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</si>
  <si>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</si>
  <si>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</si>
  <si>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</si>
  <si>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</si>
  <si>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</si>
  <si>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</si>
  <si>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</si>
  <si>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</si>
  <si>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</si>
  <si>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</si>
  <si>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</si>
  <si>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</si>
  <si>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</si>
  <si>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</si>
  <si>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</si>
  <si>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</si>
  <si>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</si>
  <si>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</si>
  <si>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</si>
  <si>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</si>
  <si>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</si>
  <si>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</si>
  <si>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Boletín Origen-Destino Enero 2018</t>
  </si>
  <si>
    <t>Enero 2018</t>
  </si>
  <si>
    <t>Enero 2017</t>
  </si>
  <si>
    <t>Enero - Enero 2018</t>
  </si>
  <si>
    <t>Enero - Enero 2017</t>
  </si>
  <si>
    <t>Ene 2018 - Ene 2017</t>
  </si>
  <si>
    <t>Ene - Ene 2018 / Ene - Ene 2017</t>
  </si>
  <si>
    <t>Ene - Ene 2017</t>
  </si>
  <si>
    <t>Ene - Ene 2018</t>
  </si>
  <si>
    <t>Avianca</t>
  </si>
  <si>
    <t>Lan Colombia</t>
  </si>
  <si>
    <t>Viva Colombia</t>
  </si>
  <si>
    <t>Easy Fly</t>
  </si>
  <si>
    <t>Satena</t>
  </si>
  <si>
    <t>Copa Airlines Colombia</t>
  </si>
  <si>
    <t>Aer. Antioquia</t>
  </si>
  <si>
    <t>Searca</t>
  </si>
  <si>
    <t>Sarpa</t>
  </si>
  <si>
    <t>Helicol</t>
  </si>
  <si>
    <t>Transporte Aereo de Col.</t>
  </si>
  <si>
    <t>Aliansa</t>
  </si>
  <si>
    <t>Otras</t>
  </si>
  <si>
    <t>Aerosucre</t>
  </si>
  <si>
    <t>Aer Caribe</t>
  </si>
  <si>
    <t>LAS</t>
  </si>
  <si>
    <t>Tampa</t>
  </si>
  <si>
    <t>Air Colombia</t>
  </si>
  <si>
    <t>Aerogal</t>
  </si>
  <si>
    <t>American</t>
  </si>
  <si>
    <t>Taca</t>
  </si>
  <si>
    <t>Jetblue</t>
  </si>
  <si>
    <t>Aeromexico</t>
  </si>
  <si>
    <t>Lan Peru</t>
  </si>
  <si>
    <t>Spirit Airlines</t>
  </si>
  <si>
    <t>Lan Airlines</t>
  </si>
  <si>
    <t>TAM</t>
  </si>
  <si>
    <t>Iberia</t>
  </si>
  <si>
    <t>Interjet</t>
  </si>
  <si>
    <t>United Airlines</t>
  </si>
  <si>
    <t>Avior Airlines</t>
  </si>
  <si>
    <t>Copa</t>
  </si>
  <si>
    <t>Lacsa</t>
  </si>
  <si>
    <t>Taca International Airlines S.A</t>
  </si>
  <si>
    <t>Delta</t>
  </si>
  <si>
    <t>Air Europa</t>
  </si>
  <si>
    <t>Air France</t>
  </si>
  <si>
    <t>Air Canada</t>
  </si>
  <si>
    <t>Lufthansa</t>
  </si>
  <si>
    <t>Aerol. Argentinas</t>
  </si>
  <si>
    <t>Air Panama</t>
  </si>
  <si>
    <t>KLM</t>
  </si>
  <si>
    <t>Tame</t>
  </si>
  <si>
    <t>Oceanair</t>
  </si>
  <si>
    <t>Turkish Airlines</t>
  </si>
  <si>
    <t>Cubana</t>
  </si>
  <si>
    <t>Atlas Air</t>
  </si>
  <si>
    <t>UPS</t>
  </si>
  <si>
    <t>Sky Lease I.</t>
  </si>
  <si>
    <t>Kelowna Flightcrft Air Charter Ltd.</t>
  </si>
  <si>
    <t>Linea A. Carguera de Col</t>
  </si>
  <si>
    <t>Airborne Express. Inc</t>
  </si>
  <si>
    <t>Absa</t>
  </si>
  <si>
    <t>Martinair</t>
  </si>
  <si>
    <t>Western Global</t>
  </si>
  <si>
    <t>Cargolux</t>
  </si>
  <si>
    <t>Aerotransporte de Carga Union</t>
  </si>
  <si>
    <t>Etihad Airways</t>
  </si>
  <si>
    <t>Fedex</t>
  </si>
  <si>
    <t>21 AIR LLC</t>
  </si>
  <si>
    <t>Mas Air</t>
  </si>
  <si>
    <t xml:space="preserve">Kalitta Flying Service </t>
  </si>
  <si>
    <t>BOG-MDE-BOG</t>
  </si>
  <si>
    <t>BOG-CTG-BOG</t>
  </si>
  <si>
    <t>BOG-CLO-BOG</t>
  </si>
  <si>
    <t>BOG-BAQ-BOG</t>
  </si>
  <si>
    <t>BOG-SMR-BOG</t>
  </si>
  <si>
    <t>BOG-PEI-BOG</t>
  </si>
  <si>
    <t>BOG-ADZ-BOG</t>
  </si>
  <si>
    <t>BOG-BGA-BOG</t>
  </si>
  <si>
    <t>CTG-MDE-CTG</t>
  </si>
  <si>
    <t>BOG-MTR-BOG</t>
  </si>
  <si>
    <t>BOG-CUC-BOG</t>
  </si>
  <si>
    <t>ADZ-MDE-ADZ</t>
  </si>
  <si>
    <t>MDE-SMR-MDE</t>
  </si>
  <si>
    <t>ADZ-CLO-ADZ</t>
  </si>
  <si>
    <t>BOG-VUP-BOG</t>
  </si>
  <si>
    <t>BAQ-MDE-BAQ</t>
  </si>
  <si>
    <t>CLO-MDE-CLO</t>
  </si>
  <si>
    <t>ADZ-CTG-ADZ</t>
  </si>
  <si>
    <t>CLO-CTG-CLO</t>
  </si>
  <si>
    <t>EOH-UIB-EOH</t>
  </si>
  <si>
    <t>BOG-EYP-BOG</t>
  </si>
  <si>
    <t>BOG-PSO-BOG</t>
  </si>
  <si>
    <t>CTG-PEI-CTG</t>
  </si>
  <si>
    <t>BOG-LET-BOG</t>
  </si>
  <si>
    <t>BOG-NVA-BOG</t>
  </si>
  <si>
    <t>BOG-AXM-BOG</t>
  </si>
  <si>
    <t>CLO-BAQ-CLO</t>
  </si>
  <si>
    <t>APO-EOH-APO</t>
  </si>
  <si>
    <t>BOG-RCH-BOG</t>
  </si>
  <si>
    <t>BOG-MZL-BOG</t>
  </si>
  <si>
    <t>BOG-EOH-BOG</t>
  </si>
  <si>
    <t>BOG-EJA-BOG</t>
  </si>
  <si>
    <t>EOH-MTR-EOH</t>
  </si>
  <si>
    <t>BOG-PPN-BOG</t>
  </si>
  <si>
    <t>CLO-SMR-CLO</t>
  </si>
  <si>
    <t>BOG-UIB-BOG</t>
  </si>
  <si>
    <t>EOH-PEI-EOH</t>
  </si>
  <si>
    <t>CLO-TCO-CLO</t>
  </si>
  <si>
    <t>BOG-AUC-BOG</t>
  </si>
  <si>
    <t>CTG-BGA-CTG</t>
  </si>
  <si>
    <t>ADZ-PVA-ADZ</t>
  </si>
  <si>
    <t>BOG-FLA-BOG</t>
  </si>
  <si>
    <t>BOG-IBE-BOG</t>
  </si>
  <si>
    <t>BOG-CZU-BOG</t>
  </si>
  <si>
    <t>ADZ-PEI-ADZ</t>
  </si>
  <si>
    <t>CUC-BGA-CUC</t>
  </si>
  <si>
    <t>CAQ-EOH-CAQ</t>
  </si>
  <si>
    <t>CLO-PSO-CLO</t>
  </si>
  <si>
    <t>BOG-VVC-BOG</t>
  </si>
  <si>
    <t>ADZ-BGA-ADZ</t>
  </si>
  <si>
    <t>OTRAS</t>
  </si>
  <si>
    <t>BOG-MIA-BOG</t>
  </si>
  <si>
    <t>MDE-MIA-MDE</t>
  </si>
  <si>
    <t>BOG-FLL-BOG</t>
  </si>
  <si>
    <t>CLO-MIA-CLO</t>
  </si>
  <si>
    <t>BOG-IAH-BOG</t>
  </si>
  <si>
    <t>BOG-JFK-BOG</t>
  </si>
  <si>
    <t>BOG-MCO-BOG</t>
  </si>
  <si>
    <t>MDE-FLL-MDE</t>
  </si>
  <si>
    <t>BAQ-MIA-BAQ</t>
  </si>
  <si>
    <t>CTG-MIA-CTG</t>
  </si>
  <si>
    <t>BOG-LAX-BOG</t>
  </si>
  <si>
    <t>CTG-FLL-CTG</t>
  </si>
  <si>
    <t>BOG-ATL-BOG</t>
  </si>
  <si>
    <t>CTG-JFK-CTG</t>
  </si>
  <si>
    <t>BOG-YYZ-BOG</t>
  </si>
  <si>
    <t>MDE-JFK-MDE</t>
  </si>
  <si>
    <t>BOG-EWR-BOG</t>
  </si>
  <si>
    <t>BOG-DFW-BOG</t>
  </si>
  <si>
    <t>BOG-IAD-BOG</t>
  </si>
  <si>
    <t>PEI-JFK-PEI</t>
  </si>
  <si>
    <t>BOG-BOS-BOG</t>
  </si>
  <si>
    <t>CTG-ATL-CTG</t>
  </si>
  <si>
    <t>AXM-FLL-AXM</t>
  </si>
  <si>
    <t>MDE-ATL-MDE</t>
  </si>
  <si>
    <t>MDE-EWR-MDE</t>
  </si>
  <si>
    <t>CTG-EWR-CTG</t>
  </si>
  <si>
    <t>BOG-LIM-BOG</t>
  </si>
  <si>
    <t>BOG-SCL-BOG</t>
  </si>
  <si>
    <t>BOG-BUE-BOG</t>
  </si>
  <si>
    <t>BOG-UIO-BOG</t>
  </si>
  <si>
    <t>BOG-GRU-BOG</t>
  </si>
  <si>
    <t>BOG-GYE-BOG</t>
  </si>
  <si>
    <t>BOG-CCS-BOG</t>
  </si>
  <si>
    <t>BOG-RIO-BOG</t>
  </si>
  <si>
    <t>CTG-LIM-CTG</t>
  </si>
  <si>
    <t>BOG-VLN-BOG</t>
  </si>
  <si>
    <t>MDE-LIM-MDE</t>
  </si>
  <si>
    <t>BOG-MVD-BOG</t>
  </si>
  <si>
    <t>CLO-GYE-CLO</t>
  </si>
  <si>
    <t>BOG-LPB-BOG</t>
  </si>
  <si>
    <t>CLO-ESM-CLO</t>
  </si>
  <si>
    <t>CLO-LIM-CLO</t>
  </si>
  <si>
    <t>MDE-CCS-MDE</t>
  </si>
  <si>
    <t>BOG-FOR-BOG</t>
  </si>
  <si>
    <t>BOG-MAD-BOG</t>
  </si>
  <si>
    <t>CLO-MAD-CLO</t>
  </si>
  <si>
    <t>MDE-MAD-MDE</t>
  </si>
  <si>
    <t>BOG-BCN-BOG</t>
  </si>
  <si>
    <t>BOG-CDG-BOG</t>
  </si>
  <si>
    <t>BOG-FRA-BOG</t>
  </si>
  <si>
    <t>BOG-AMS-BOG</t>
  </si>
  <si>
    <t>PEI-MAD-PEI</t>
  </si>
  <si>
    <t>CLO-BCN-CLO</t>
  </si>
  <si>
    <t>BAQ-MAD-BAQ</t>
  </si>
  <si>
    <t>CTG-MAD-CTG</t>
  </si>
  <si>
    <t>BOG-IST-BOG</t>
  </si>
  <si>
    <t>BOG-LIS-BOG</t>
  </si>
  <si>
    <t>BOG-PTY-BOG</t>
  </si>
  <si>
    <t>BOG-MEX-BOG</t>
  </si>
  <si>
    <t>BOG-CUN-BOG</t>
  </si>
  <si>
    <t>MDE-PTY-MDE</t>
  </si>
  <si>
    <t>CLO-PTY-CLO</t>
  </si>
  <si>
    <t>BOG-SJO-BOG</t>
  </si>
  <si>
    <t>CTG-PTY-CTG</t>
  </si>
  <si>
    <t>BAQ-PTY-BAQ</t>
  </si>
  <si>
    <t>BOG-PUJ-BOG</t>
  </si>
  <si>
    <t>PEI-PTY-PEI</t>
  </si>
  <si>
    <t>MDE-MEX-MDE</t>
  </si>
  <si>
    <t>MDE-PAC-MDE</t>
  </si>
  <si>
    <t>ADZ-PTY-ADZ</t>
  </si>
  <si>
    <t>BOG-SAL-BOG</t>
  </si>
  <si>
    <t>BOG-SDQ-BOG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</si>
  <si>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</si>
  <si>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</si>
  <si>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</si>
  <si>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</si>
  <si>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</si>
  <si>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</si>
  <si>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</si>
  <si>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CLO-AUA-CLO</t>
  </si>
  <si>
    <t>MDE-AUA-MDE</t>
  </si>
  <si>
    <t>MDE-CUR-MDE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</si>
  <si>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</si>
  <si>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</si>
  <si>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</si>
  <si>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</si>
  <si>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</si>
  <si>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</si>
  <si>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</si>
  <si>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</si>
  <si>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</si>
  <si>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</si>
  <si>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</si>
  <si>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</si>
  <si>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</si>
  <si>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</si>
  <si>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</si>
  <si>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</si>
  <si>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</si>
  <si>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</si>
  <si>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SUIZA</t>
  </si>
  <si>
    <t>AUSTRALIA</t>
  </si>
  <si>
    <t>BELGICA</t>
  </si>
  <si>
    <t>TURQUIA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</si>
  <si>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</si>
  <si>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</si>
  <si>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</si>
  <si>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</si>
  <si>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</si>
  <si>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</si>
  <si>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</si>
  <si>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</si>
  <si>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</si>
  <si>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</si>
  <si>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Aerolíneas Damojh</t>
  </si>
  <si>
    <t>Venezolana de Aviacion</t>
  </si>
  <si>
    <t>BOG-CPQ-BOG</t>
  </si>
  <si>
    <t>MDE-UIO-MDE</t>
  </si>
  <si>
    <t>BOG-LUX-BOG</t>
  </si>
  <si>
    <t>LUXEMBURGO</t>
  </si>
  <si>
    <t>Kalitta Flying Service, Inc. (Morristown,Tn)</t>
  </si>
  <si>
    <t>Dhl Aero Expreso, S.A.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</si>
  <si>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</si>
  <si>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</si>
  <si>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</si>
  <si>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</si>
  <si>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</si>
  <si>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</si>
  <si>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</si>
  <si>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</si>
  <si>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SAN ANDRES - ISLA</t>
  </si>
  <si>
    <t>SAN ANDRES-GUSTAVO ROJAS PINILLA</t>
  </si>
  <si>
    <t>BARRANQUILLA</t>
  </si>
  <si>
    <t>BARRANQUILLA-E. CORTISSOZ</t>
  </si>
  <si>
    <t>SANTA MARTA</t>
  </si>
  <si>
    <t>SANTA MARTA - SIMON BOLIVAR</t>
  </si>
  <si>
    <t>PEREIRA</t>
  </si>
  <si>
    <t>PEREIRA - MATECAÑAS</t>
  </si>
  <si>
    <t>BUCARAMANGA</t>
  </si>
  <si>
    <t>BUCARAMANGA - PALONEGRO</t>
  </si>
  <si>
    <t>MEDELLIN</t>
  </si>
  <si>
    <t>MEDELLIN - OLAYA HERRERA</t>
  </si>
  <si>
    <t>MONTERIA</t>
  </si>
  <si>
    <t>MONTERIA - LOS GARZONES</t>
  </si>
  <si>
    <t>CUCUTA</t>
  </si>
  <si>
    <t>CUCUTA - CAMILO DAZA</t>
  </si>
  <si>
    <t>QUIBDO</t>
  </si>
  <si>
    <t>QUIBDO - EL CARAÑO</t>
  </si>
  <si>
    <t>VALLEDUPAR</t>
  </si>
  <si>
    <t>VALLEDUPAR-ALFONSO LOPEZ P.</t>
  </si>
  <si>
    <t>PASTO</t>
  </si>
  <si>
    <t>PASTO - ANTONIO NARIQO</t>
  </si>
  <si>
    <t>EL YOPAL</t>
  </si>
  <si>
    <t>LETICIA</t>
  </si>
  <si>
    <t>LETICIA-ALFREDO VASQUEZ COBO</t>
  </si>
  <si>
    <t>ARMENIA</t>
  </si>
  <si>
    <t>ARMENIA - EL EDEN</t>
  </si>
  <si>
    <t>NEIVA</t>
  </si>
  <si>
    <t>NEIVA - BENITO SALAS</t>
  </si>
  <si>
    <t>MANIZALES</t>
  </si>
  <si>
    <t>MANIZALES - LA NUBIA</t>
  </si>
  <si>
    <t>CAREPA</t>
  </si>
  <si>
    <t>ANTONIO ROLDAN BETANCOURT</t>
  </si>
  <si>
    <t>RIOHACHA</t>
  </si>
  <si>
    <t>RIOHACHA-ALMIRANTE PADILLA</t>
  </si>
  <si>
    <t>VILLAVICENCIO</t>
  </si>
  <si>
    <t>VANGUARDIA</t>
  </si>
  <si>
    <t>BARRANCABERMEJA</t>
  </si>
  <si>
    <t>BARRANCABERMEJA-YARIGUIES</t>
  </si>
  <si>
    <t>TUMACO</t>
  </si>
  <si>
    <t>TUMACO - LA FLORIDA</t>
  </si>
  <si>
    <t>IBAGUE</t>
  </si>
  <si>
    <t>IBAGUE - PERALES</t>
  </si>
  <si>
    <t>POPAYAN</t>
  </si>
  <si>
    <t>POPAYAN - GMOLEON VALENCIA</t>
  </si>
  <si>
    <t>ARAUCA - MUNICIPIO</t>
  </si>
  <si>
    <t>ARAUCA - SANTIAGO PEREZ QUIROZ</t>
  </si>
  <si>
    <t>COROZAL</t>
  </si>
  <si>
    <t>COROZAL - LAS BRUJAS</t>
  </si>
  <si>
    <t>FLORENCIA</t>
  </si>
  <si>
    <t>GUSTAVO ARTUNDUAGA PAREDES</t>
  </si>
  <si>
    <t>BAHIA SOLANO</t>
  </si>
  <si>
    <t>BAHIA SOLANO - JOSE C. MUTIS</t>
  </si>
  <si>
    <t>PROVIDENCIA</t>
  </si>
  <si>
    <t>PROVIDENCIA- EL EMBRUJO</t>
  </si>
  <si>
    <t>PUERTO ASIS</t>
  </si>
  <si>
    <t>PUERTO ASIS - 3 DE MAYO</t>
  </si>
  <si>
    <t>PUERTO INIRIDA</t>
  </si>
  <si>
    <t>PUERTO INIRIDA - CESAR GAVIRIA TRUJ</t>
  </si>
  <si>
    <t>PUERTO GAITAN</t>
  </si>
  <si>
    <t>MORELIA</t>
  </si>
  <si>
    <t>NUQUI</t>
  </si>
  <si>
    <t>NUQUI - REYES MURILLO</t>
  </si>
  <si>
    <t>PUERTO CARRENO</t>
  </si>
  <si>
    <t>CARREÑO-GERMAN OLANO</t>
  </si>
  <si>
    <t>MITU</t>
  </si>
  <si>
    <t>MAICAO</t>
  </si>
  <si>
    <t>JORGE ISAACS (ANTES LA MINA)</t>
  </si>
  <si>
    <t>GUAPI</t>
  </si>
  <si>
    <t>GUAPI - JUAN CASIANO</t>
  </si>
  <si>
    <t>CAUCASIA</t>
  </si>
  <si>
    <t>CAUCASIA- JUAN H. WHITE</t>
  </si>
  <si>
    <t>VILLA GARZON</t>
  </si>
  <si>
    <t>SAN JOSE DEL GUAVIARE</t>
  </si>
  <si>
    <t>SARAVENA-COLONIZADORES</t>
  </si>
  <si>
    <t>ALDANA</t>
  </si>
  <si>
    <t>IPIALES - SAN LUIS</t>
  </si>
  <si>
    <t>ACANDI</t>
  </si>
  <si>
    <t>URIBIA</t>
  </si>
  <si>
    <t>PUERTO BOLIVAR - PORTETE</t>
  </si>
  <si>
    <t>PITALITO</t>
  </si>
  <si>
    <t>PITALITO -CONTADOR</t>
  </si>
  <si>
    <t>PUERTO LEGUIZAMO</t>
  </si>
  <si>
    <t>CAPURGANA</t>
  </si>
  <si>
    <t>BUENAVENTURA</t>
  </si>
  <si>
    <t>BUENAVENTURA - GERARDO TOBAR LOPEZ</t>
  </si>
  <si>
    <t>LA MACARENA</t>
  </si>
  <si>
    <t>LA MACARENA - META</t>
  </si>
  <si>
    <t>CUMARIBO</t>
  </si>
  <si>
    <t>TIMBIQUI</t>
  </si>
  <si>
    <t>LOMA DE CHIRIGUANA</t>
  </si>
  <si>
    <t>CALENTURITAS</t>
  </si>
  <si>
    <t>TOLU</t>
  </si>
  <si>
    <t>MIRAFLORES - GUAVIARE</t>
  </si>
  <si>
    <t>MIRAFLORES</t>
  </si>
  <si>
    <t>FLANDES</t>
  </si>
  <si>
    <t>GIRARDOT SANTIAGO VILA</t>
  </si>
  <si>
    <t>GUAINIA (BARRANCO MINAS)</t>
  </si>
  <si>
    <t>BARRANCO MINAS</t>
  </si>
  <si>
    <t>LA PEDRERA</t>
  </si>
  <si>
    <t>SOLANO</t>
  </si>
  <si>
    <t>TARAIRA</t>
  </si>
  <si>
    <t>SANTA RITA - VICHADA</t>
  </si>
  <si>
    <t>CENTRO ADM. "MARANDUA"</t>
  </si>
  <si>
    <t>ARARACUARA</t>
  </si>
  <si>
    <t>CARURU</t>
  </si>
  <si>
    <t>CARTAGENA - RAFAEL NUÑEZ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</si>
</sst>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2"/>
      <color indexed="1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double"/>
      <right style="thin"/>
      <top style="thick"/>
      <bottom style="medium"/>
    </border>
    <border>
      <left style="thick"/>
      <right style="thin"/>
      <top>
        <color indexed="63"/>
      </top>
      <bottom style="thin">
        <color theme="0" tint="-0.149959996342659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45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3" fontId="23" fillId="34" borderId="28" xfId="64" applyNumberFormat="1" applyFont="1" applyFill="1" applyBorder="1">
      <alignment/>
      <protection/>
    </xf>
    <xf numFmtId="10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3" fontId="23" fillId="34" borderId="31" xfId="64" applyNumberFormat="1" applyFont="1" applyFill="1" applyBorder="1">
      <alignment/>
      <protection/>
    </xf>
    <xf numFmtId="0" fontId="23" fillId="34" borderId="2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5" fillId="35" borderId="3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4" fillId="0" borderId="0" xfId="64" applyFont="1">
      <alignment/>
      <protection/>
    </xf>
    <xf numFmtId="2" fontId="24" fillId="36" borderId="26" xfId="64" applyNumberFormat="1" applyFont="1" applyFill="1" applyBorder="1">
      <alignment/>
      <protection/>
    </xf>
    <xf numFmtId="3" fontId="24" fillId="36" borderId="27" xfId="64" applyNumberFormat="1" applyFont="1" applyFill="1" applyBorder="1">
      <alignment/>
      <protection/>
    </xf>
    <xf numFmtId="3" fontId="24" fillId="36" borderId="28" xfId="64" applyNumberFormat="1" applyFont="1" applyFill="1" applyBorder="1">
      <alignment/>
      <protection/>
    </xf>
    <xf numFmtId="10" fontId="24" fillId="36" borderId="29" xfId="64" applyNumberFormat="1" applyFont="1" applyFill="1" applyBorder="1">
      <alignment/>
      <protection/>
    </xf>
    <xf numFmtId="0" fontId="24" fillId="36" borderId="2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5" fillId="0" borderId="0" xfId="58" applyFont="1" applyFill="1" applyAlignment="1">
      <alignment vertical="center"/>
      <protection/>
    </xf>
    <xf numFmtId="10" fontId="25" fillId="34" borderId="35" xfId="58" applyNumberFormat="1" applyFont="1" applyFill="1" applyBorder="1" applyAlignment="1">
      <alignment horizontal="right" vertical="center"/>
      <protection/>
    </xf>
    <xf numFmtId="3" fontId="25" fillId="34" borderId="36" xfId="58" applyNumberFormat="1" applyFont="1" applyFill="1" applyBorder="1" applyAlignment="1">
      <alignment vertical="center"/>
      <protection/>
    </xf>
    <xf numFmtId="3" fontId="25" fillId="34" borderId="37" xfId="58" applyNumberFormat="1" applyFont="1" applyFill="1" applyBorder="1" applyAlignment="1">
      <alignment vertical="center"/>
      <protection/>
    </xf>
    <xf numFmtId="3" fontId="25" fillId="34" borderId="38" xfId="58" applyNumberFormat="1" applyFont="1" applyFill="1" applyBorder="1" applyAlignment="1">
      <alignment vertical="center"/>
      <protection/>
    </xf>
    <xf numFmtId="3" fontId="25" fillId="34" borderId="39" xfId="58" applyNumberFormat="1" applyFont="1" applyFill="1" applyBorder="1" applyAlignment="1">
      <alignment vertical="center"/>
      <protection/>
    </xf>
    <xf numFmtId="181" fontId="25" fillId="34" borderId="40" xfId="58" applyNumberFormat="1" applyFont="1" applyFill="1" applyBorder="1" applyAlignment="1">
      <alignment vertical="center"/>
      <protection/>
    </xf>
    <xf numFmtId="3" fontId="25" fillId="34" borderId="41" xfId="58" applyNumberFormat="1" applyFont="1" applyFill="1" applyBorder="1" applyAlignment="1">
      <alignment vertical="center"/>
      <protection/>
    </xf>
    <xf numFmtId="10" fontId="25" fillId="34" borderId="40" xfId="58" applyNumberFormat="1" applyFont="1" applyFill="1" applyBorder="1" applyAlignment="1">
      <alignment horizontal="right" vertical="center"/>
      <protection/>
    </xf>
    <xf numFmtId="3" fontId="25" fillId="34" borderId="42" xfId="58" applyNumberFormat="1" applyFont="1" applyFill="1" applyBorder="1" applyAlignment="1">
      <alignment vertical="center"/>
      <protection/>
    </xf>
    <xf numFmtId="0" fontId="25" fillId="34" borderId="43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49" fontId="13" fillId="35" borderId="47" xfId="58" applyNumberFormat="1" applyFont="1" applyFill="1" applyBorder="1" applyAlignment="1">
      <alignment horizontal="center" vertical="center" wrapText="1"/>
      <protection/>
    </xf>
    <xf numFmtId="1" fontId="26" fillId="0" borderId="0" xfId="58" applyNumberFormat="1" applyFont="1" applyFill="1" applyAlignment="1">
      <alignment horizontal="center" vertical="center" wrapText="1"/>
      <protection/>
    </xf>
    <xf numFmtId="0" fontId="28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4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7" borderId="48" xfId="58" applyNumberFormat="1" applyFont="1" applyFill="1" applyBorder="1" applyAlignment="1">
      <alignment horizontal="right"/>
      <protection/>
    </xf>
    <xf numFmtId="3" fontId="12" fillId="37" borderId="49" xfId="58" applyNumberFormat="1" applyFont="1" applyFill="1" applyBorder="1">
      <alignment/>
      <protection/>
    </xf>
    <xf numFmtId="3" fontId="12" fillId="37" borderId="50" xfId="58" applyNumberFormat="1" applyFont="1" applyFill="1" applyBorder="1">
      <alignment/>
      <protection/>
    </xf>
    <xf numFmtId="3" fontId="12" fillId="37" borderId="51" xfId="58" applyNumberFormat="1" applyFont="1" applyFill="1" applyBorder="1">
      <alignment/>
      <protection/>
    </xf>
    <xf numFmtId="10" fontId="12" fillId="37" borderId="52" xfId="58" applyNumberFormat="1" applyFont="1" applyFill="1" applyBorder="1">
      <alignment/>
      <protection/>
    </xf>
    <xf numFmtId="10" fontId="12" fillId="37" borderId="52" xfId="58" applyNumberFormat="1" applyFont="1" applyFill="1" applyBorder="1" applyAlignment="1">
      <alignment horizontal="right"/>
      <protection/>
    </xf>
    <xf numFmtId="0" fontId="12" fillId="37" borderId="53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7" borderId="54" xfId="58" applyNumberFormat="1" applyFont="1" applyFill="1" applyBorder="1" applyAlignment="1">
      <alignment horizontal="right" vertical="center"/>
      <protection/>
    </xf>
    <xf numFmtId="3" fontId="12" fillId="37" borderId="55" xfId="58" applyNumberFormat="1" applyFont="1" applyFill="1" applyBorder="1" applyAlignment="1">
      <alignment vertical="center"/>
      <protection/>
    </xf>
    <xf numFmtId="3" fontId="12" fillId="37" borderId="56" xfId="58" applyNumberFormat="1" applyFont="1" applyFill="1" applyBorder="1" applyAlignment="1">
      <alignment vertical="center"/>
      <protection/>
    </xf>
    <xf numFmtId="3" fontId="12" fillId="37" borderId="57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horizontal="right" vertical="center"/>
      <protection/>
    </xf>
    <xf numFmtId="0" fontId="12" fillId="37" borderId="59" xfId="58" applyFont="1" applyFill="1" applyBorder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49" fontId="12" fillId="35" borderId="4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7" borderId="48" xfId="58" applyNumberFormat="1" applyFont="1" applyFill="1" applyBorder="1" applyAlignment="1">
      <alignment horizontal="right"/>
      <protection/>
    </xf>
    <xf numFmtId="3" fontId="6" fillId="37" borderId="60" xfId="58" applyNumberFormat="1" applyFont="1" applyFill="1" applyBorder="1">
      <alignment/>
      <protection/>
    </xf>
    <xf numFmtId="3" fontId="6" fillId="37" borderId="61" xfId="58" applyNumberFormat="1" applyFont="1" applyFill="1" applyBorder="1">
      <alignment/>
      <protection/>
    </xf>
    <xf numFmtId="3" fontId="6" fillId="37" borderId="49" xfId="58" applyNumberFormat="1" applyFont="1" applyFill="1" applyBorder="1">
      <alignment/>
      <protection/>
    </xf>
    <xf numFmtId="3" fontId="6" fillId="37" borderId="50" xfId="58" applyNumberFormat="1" applyFont="1" applyFill="1" applyBorder="1">
      <alignment/>
      <protection/>
    </xf>
    <xf numFmtId="3" fontId="6" fillId="37" borderId="51" xfId="58" applyNumberFormat="1" applyFont="1" applyFill="1" applyBorder="1">
      <alignment/>
      <protection/>
    </xf>
    <xf numFmtId="10" fontId="6" fillId="37" borderId="52" xfId="58" applyNumberFormat="1" applyFont="1" applyFill="1" applyBorder="1">
      <alignment/>
      <protection/>
    </xf>
    <xf numFmtId="10" fontId="6" fillId="37" borderId="52" xfId="58" applyNumberFormat="1" applyFont="1" applyFill="1" applyBorder="1" applyAlignment="1">
      <alignment horizontal="right"/>
      <protection/>
    </xf>
    <xf numFmtId="0" fontId="6" fillId="37" borderId="5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7" borderId="54" xfId="58" applyNumberFormat="1" applyFont="1" applyFill="1" applyBorder="1" applyAlignment="1">
      <alignment horizontal="right"/>
      <protection/>
    </xf>
    <xf numFmtId="3" fontId="6" fillId="37" borderId="62" xfId="58" applyNumberFormat="1" applyFont="1" applyFill="1" applyBorder="1">
      <alignment/>
      <protection/>
    </xf>
    <xf numFmtId="3" fontId="6" fillId="37" borderId="63" xfId="58" applyNumberFormat="1" applyFont="1" applyFill="1" applyBorder="1">
      <alignment/>
      <protection/>
    </xf>
    <xf numFmtId="3" fontId="6" fillId="37" borderId="55" xfId="58" applyNumberFormat="1" applyFont="1" applyFill="1" applyBorder="1">
      <alignment/>
      <protection/>
    </xf>
    <xf numFmtId="3" fontId="6" fillId="37" borderId="56" xfId="58" applyNumberFormat="1" applyFont="1" applyFill="1" applyBorder="1">
      <alignment/>
      <protection/>
    </xf>
    <xf numFmtId="3" fontId="6" fillId="37" borderId="57" xfId="58" applyNumberFormat="1" applyFont="1" applyFill="1" applyBorder="1">
      <alignment/>
      <protection/>
    </xf>
    <xf numFmtId="10" fontId="6" fillId="37" borderId="58" xfId="58" applyNumberFormat="1" applyFont="1" applyFill="1" applyBorder="1">
      <alignment/>
      <protection/>
    </xf>
    <xf numFmtId="10" fontId="6" fillId="37" borderId="58" xfId="58" applyNumberFormat="1" applyFont="1" applyFill="1" applyBorder="1" applyAlignment="1">
      <alignment horizontal="right"/>
      <protection/>
    </xf>
    <xf numFmtId="0" fontId="6" fillId="37" borderId="59" xfId="58" applyFont="1" applyFill="1" applyBorder="1">
      <alignment/>
      <protection/>
    </xf>
    <xf numFmtId="10" fontId="25" fillId="8" borderId="64" xfId="58" applyNumberFormat="1" applyFont="1" applyFill="1" applyBorder="1" applyAlignment="1">
      <alignment horizontal="right" vertical="center"/>
      <protection/>
    </xf>
    <xf numFmtId="3" fontId="25" fillId="8" borderId="65" xfId="58" applyNumberFormat="1" applyFont="1" applyFill="1" applyBorder="1" applyAlignment="1">
      <alignment vertical="center"/>
      <protection/>
    </xf>
    <xf numFmtId="3" fontId="25" fillId="8" borderId="66" xfId="58" applyNumberFormat="1" applyFont="1" applyFill="1" applyBorder="1" applyAlignment="1">
      <alignment vertical="center"/>
      <protection/>
    </xf>
    <xf numFmtId="3" fontId="25" fillId="8" borderId="67" xfId="58" applyNumberFormat="1" applyFont="1" applyFill="1" applyBorder="1" applyAlignment="1">
      <alignment vertical="center"/>
      <protection/>
    </xf>
    <xf numFmtId="3" fontId="25" fillId="8" borderId="0" xfId="58" applyNumberFormat="1" applyFont="1" applyFill="1" applyBorder="1" applyAlignment="1">
      <alignment vertical="center"/>
      <protection/>
    </xf>
    <xf numFmtId="3" fontId="25" fillId="8" borderId="68" xfId="58" applyNumberFormat="1" applyFont="1" applyFill="1" applyBorder="1" applyAlignment="1">
      <alignment vertical="center"/>
      <protection/>
    </xf>
    <xf numFmtId="10" fontId="25" fillId="8" borderId="69" xfId="58" applyNumberFormat="1" applyFont="1" applyFill="1" applyBorder="1" applyAlignment="1">
      <alignment vertical="center"/>
      <protection/>
    </xf>
    <xf numFmtId="10" fontId="25" fillId="8" borderId="69" xfId="58" applyNumberFormat="1" applyFont="1" applyFill="1" applyBorder="1" applyAlignment="1">
      <alignment horizontal="right" vertical="center"/>
      <protection/>
    </xf>
    <xf numFmtId="0" fontId="25" fillId="8" borderId="70" xfId="58" applyNumberFormat="1" applyFont="1" applyFill="1" applyBorder="1" applyAlignment="1">
      <alignment vertical="center"/>
      <protection/>
    </xf>
    <xf numFmtId="0" fontId="25" fillId="36" borderId="70" xfId="58" applyNumberFormat="1" applyFont="1" applyFill="1" applyBorder="1" applyAlignment="1">
      <alignment vertical="center"/>
      <protection/>
    </xf>
    <xf numFmtId="3" fontId="12" fillId="37" borderId="63" xfId="58" applyNumberFormat="1" applyFont="1" applyFill="1" applyBorder="1" applyAlignment="1">
      <alignment vertical="center"/>
      <protection/>
    </xf>
    <xf numFmtId="10" fontId="12" fillId="37" borderId="71" xfId="58" applyNumberFormat="1" applyFont="1" applyFill="1" applyBorder="1" applyAlignment="1">
      <alignment horizontal="right" vertical="center"/>
      <protection/>
    </xf>
    <xf numFmtId="3" fontId="12" fillId="37" borderId="72" xfId="58" applyNumberFormat="1" applyFont="1" applyFill="1" applyBorder="1" applyAlignment="1">
      <alignment vertical="center"/>
      <protection/>
    </xf>
    <xf numFmtId="3" fontId="12" fillId="37" borderId="73" xfId="58" applyNumberFormat="1" applyFont="1" applyFill="1" applyBorder="1" applyAlignment="1">
      <alignment vertical="center"/>
      <protection/>
    </xf>
    <xf numFmtId="3" fontId="12" fillId="37" borderId="74" xfId="58" applyNumberFormat="1" applyFont="1" applyFill="1" applyBorder="1" applyAlignment="1">
      <alignment vertical="center"/>
      <protection/>
    </xf>
    <xf numFmtId="10" fontId="12" fillId="37" borderId="75" xfId="58" applyNumberFormat="1" applyFont="1" applyFill="1" applyBorder="1" applyAlignment="1">
      <alignment vertical="center"/>
      <protection/>
    </xf>
    <xf numFmtId="10" fontId="12" fillId="37" borderId="75" xfId="58" applyNumberFormat="1" applyFont="1" applyFill="1" applyBorder="1" applyAlignment="1">
      <alignment horizontal="right" vertical="center"/>
      <protection/>
    </xf>
    <xf numFmtId="0" fontId="12" fillId="37" borderId="76" xfId="58" applyFont="1" applyFill="1" applyBorder="1" applyAlignment="1">
      <alignment vertical="center"/>
      <protection/>
    </xf>
    <xf numFmtId="10" fontId="24" fillId="34" borderId="77" xfId="58" applyNumberFormat="1" applyFont="1" applyFill="1" applyBorder="1" applyAlignment="1">
      <alignment horizontal="right" vertical="center"/>
      <protection/>
    </xf>
    <xf numFmtId="3" fontId="24" fillId="34" borderId="38" xfId="58" applyNumberFormat="1" applyFont="1" applyFill="1" applyBorder="1" applyAlignment="1">
      <alignment vertical="center"/>
      <protection/>
    </xf>
    <xf numFmtId="3" fontId="24" fillId="34" borderId="37" xfId="58" applyNumberFormat="1" applyFont="1" applyFill="1" applyBorder="1" applyAlignment="1">
      <alignment vertical="center"/>
      <protection/>
    </xf>
    <xf numFmtId="3" fontId="24" fillId="34" borderId="42" xfId="58" applyNumberFormat="1" applyFont="1" applyFill="1" applyBorder="1" applyAlignment="1">
      <alignment vertical="center"/>
      <protection/>
    </xf>
    <xf numFmtId="181" fontId="24" fillId="34" borderId="78" xfId="58" applyNumberFormat="1" applyFont="1" applyFill="1" applyBorder="1" applyAlignment="1">
      <alignment vertical="center"/>
      <protection/>
    </xf>
    <xf numFmtId="0" fontId="24" fillId="34" borderId="43" xfId="58" applyNumberFormat="1" applyFont="1" applyFill="1" applyBorder="1" applyAlignment="1">
      <alignment vertical="center"/>
      <protection/>
    </xf>
    <xf numFmtId="10" fontId="25" fillId="34" borderId="64" xfId="58" applyNumberFormat="1" applyFont="1" applyFill="1" applyBorder="1" applyAlignment="1">
      <alignment horizontal="right" vertical="center"/>
      <protection/>
    </xf>
    <xf numFmtId="3" fontId="25" fillId="34" borderId="67" xfId="58" applyNumberFormat="1" applyFont="1" applyFill="1" applyBorder="1" applyAlignment="1">
      <alignment vertical="center"/>
      <protection/>
    </xf>
    <xf numFmtId="3" fontId="25" fillId="34" borderId="66" xfId="58" applyNumberFormat="1" applyFont="1" applyFill="1" applyBorder="1" applyAlignment="1">
      <alignment vertical="center"/>
      <protection/>
    </xf>
    <xf numFmtId="3" fontId="25" fillId="34" borderId="0" xfId="58" applyNumberFormat="1" applyFont="1" applyFill="1" applyBorder="1" applyAlignment="1">
      <alignment vertical="center"/>
      <protection/>
    </xf>
    <xf numFmtId="3" fontId="25" fillId="34" borderId="68" xfId="58" applyNumberFormat="1" applyFont="1" applyFill="1" applyBorder="1" applyAlignment="1">
      <alignment vertical="center"/>
      <protection/>
    </xf>
    <xf numFmtId="0" fontId="25" fillId="34" borderId="70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7" borderId="48" xfId="58" applyNumberFormat="1" applyFont="1" applyFill="1" applyBorder="1" applyAlignment="1">
      <alignment horizontal="right" vertical="center"/>
      <protection/>
    </xf>
    <xf numFmtId="3" fontId="12" fillId="37" borderId="49" xfId="58" applyNumberFormat="1" applyFont="1" applyFill="1" applyBorder="1" applyAlignment="1">
      <alignment vertical="center"/>
      <protection/>
    </xf>
    <xf numFmtId="3" fontId="12" fillId="37" borderId="50" xfId="58" applyNumberFormat="1" applyFont="1" applyFill="1" applyBorder="1" applyAlignment="1">
      <alignment vertical="center"/>
      <protection/>
    </xf>
    <xf numFmtId="3" fontId="12" fillId="37" borderId="51" xfId="58" applyNumberFormat="1" applyFont="1" applyFill="1" applyBorder="1" applyAlignment="1">
      <alignment vertical="center"/>
      <protection/>
    </xf>
    <xf numFmtId="10" fontId="12" fillId="37" borderId="52" xfId="58" applyNumberFormat="1" applyFont="1" applyFill="1" applyBorder="1" applyAlignment="1">
      <alignment vertical="center"/>
      <protection/>
    </xf>
    <xf numFmtId="0" fontId="12" fillId="37" borderId="53" xfId="58" applyFont="1" applyFill="1" applyBorder="1" applyAlignment="1">
      <alignment vertical="center"/>
      <protection/>
    </xf>
    <xf numFmtId="181" fontId="25" fillId="34" borderId="69" xfId="58" applyNumberFormat="1" applyFont="1" applyFill="1" applyBorder="1" applyAlignment="1">
      <alignment vertical="center"/>
      <protection/>
    </xf>
    <xf numFmtId="0" fontId="32" fillId="0" borderId="0" xfId="57" applyFont="1" applyFill="1">
      <alignment/>
      <protection/>
    </xf>
    <xf numFmtId="0" fontId="33" fillId="0" borderId="0" xfId="57" applyFont="1" applyFill="1">
      <alignment/>
      <protection/>
    </xf>
    <xf numFmtId="17" fontId="33" fillId="0" borderId="0" xfId="57" applyNumberFormat="1" applyFont="1" applyFill="1">
      <alignment/>
      <protection/>
    </xf>
    <xf numFmtId="0" fontId="36" fillId="34" borderId="79" xfId="57" applyFont="1" applyFill="1" applyBorder="1">
      <alignment/>
      <protection/>
    </xf>
    <xf numFmtId="0" fontId="37" fillId="34" borderId="80" xfId="46" applyFont="1" applyFill="1" applyBorder="1" applyAlignment="1" applyProtection="1">
      <alignment horizontal="left" indent="1"/>
      <protection/>
    </xf>
    <xf numFmtId="0" fontId="36" fillId="34" borderId="81" xfId="57" applyFont="1" applyFill="1" applyBorder="1">
      <alignment/>
      <protection/>
    </xf>
    <xf numFmtId="0" fontId="37" fillId="34" borderId="82" xfId="46" applyFont="1" applyFill="1" applyBorder="1" applyAlignment="1" applyProtection="1">
      <alignment horizontal="left" indent="1"/>
      <protection/>
    </xf>
    <xf numFmtId="0" fontId="37" fillId="34" borderId="71" xfId="46" applyFont="1" applyFill="1" applyBorder="1" applyAlignment="1" applyProtection="1">
      <alignment horizontal="left" indent="1"/>
      <protection/>
    </xf>
    <xf numFmtId="0" fontId="111" fillId="7" borderId="83" xfId="60" applyFont="1" applyFill="1" applyBorder="1">
      <alignment/>
      <protection/>
    </xf>
    <xf numFmtId="0" fontId="111" fillId="7" borderId="0" xfId="60" applyFont="1" applyFill="1">
      <alignment/>
      <protection/>
    </xf>
    <xf numFmtId="0" fontId="112" fillId="7" borderId="84" xfId="60" applyFont="1" applyFill="1" applyBorder="1" applyAlignment="1">
      <alignment/>
      <protection/>
    </xf>
    <xf numFmtId="0" fontId="113" fillId="7" borderId="65" xfId="60" applyFont="1" applyFill="1" applyBorder="1" applyAlignment="1">
      <alignment/>
      <protection/>
    </xf>
    <xf numFmtId="0" fontId="114" fillId="7" borderId="84" xfId="60" applyFont="1" applyFill="1" applyBorder="1" applyAlignment="1">
      <alignment/>
      <protection/>
    </xf>
    <xf numFmtId="0" fontId="115" fillId="7" borderId="65" xfId="60" applyFont="1" applyFill="1" applyBorder="1" applyAlignment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>
      <alignment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25" fillId="34" borderId="37" xfId="58" applyNumberFormat="1" applyFont="1" applyFill="1" applyBorder="1" applyAlignment="1">
      <alignment vertical="center"/>
      <protection/>
    </xf>
    <xf numFmtId="0" fontId="3" fillId="3" borderId="0" xfId="58" applyFont="1" applyFill="1">
      <alignment/>
      <protection/>
    </xf>
    <xf numFmtId="49" fontId="13" fillId="35" borderId="85" xfId="58" applyNumberFormat="1" applyFont="1" applyFill="1" applyBorder="1" applyAlignment="1">
      <alignment horizontal="center" vertical="center" wrapText="1"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46" applyFont="1" applyFill="1" applyAlignment="1" applyProtection="1">
      <alignment/>
      <protection/>
    </xf>
    <xf numFmtId="37" fontId="39" fillId="0" borderId="0" xfId="61" applyFont="1">
      <alignment/>
      <protection/>
    </xf>
    <xf numFmtId="10" fontId="14" fillId="37" borderId="54" xfId="58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7" fontId="128" fillId="0" borderId="0" xfId="61" applyFont="1">
      <alignment/>
      <protection/>
    </xf>
    <xf numFmtId="10" fontId="25" fillId="34" borderId="84" xfId="58" applyNumberFormat="1" applyFont="1" applyFill="1" applyBorder="1" applyAlignment="1">
      <alignment horizontal="right" vertical="center"/>
      <protection/>
    </xf>
    <xf numFmtId="10" fontId="12" fillId="37" borderId="56" xfId="58" applyNumberFormat="1" applyFont="1" applyFill="1" applyBorder="1" applyAlignment="1">
      <alignment horizontal="right" vertical="center"/>
      <protection/>
    </xf>
    <xf numFmtId="10" fontId="12" fillId="37" borderId="50" xfId="58" applyNumberFormat="1" applyFont="1" applyFill="1" applyBorder="1" applyAlignment="1">
      <alignment horizontal="right" vertical="center"/>
      <protection/>
    </xf>
    <xf numFmtId="3" fontId="25" fillId="34" borderId="86" xfId="58" applyNumberFormat="1" applyFont="1" applyFill="1" applyBorder="1" applyAlignment="1">
      <alignment vertical="center"/>
      <protection/>
    </xf>
    <xf numFmtId="3" fontId="12" fillId="37" borderId="87" xfId="58" applyNumberFormat="1" applyFont="1" applyFill="1" applyBorder="1" applyAlignment="1">
      <alignment vertical="center"/>
      <protection/>
    </xf>
    <xf numFmtId="3" fontId="12" fillId="37" borderId="88" xfId="58" applyNumberFormat="1" applyFont="1" applyFill="1" applyBorder="1" applyAlignment="1">
      <alignment vertical="center"/>
      <protection/>
    </xf>
    <xf numFmtId="37" fontId="129" fillId="0" borderId="0" xfId="61" applyFont="1">
      <alignment/>
      <protection/>
    </xf>
    <xf numFmtId="37" fontId="3" fillId="0" borderId="64" xfId="61" applyFont="1" applyFill="1" applyBorder="1" applyProtection="1">
      <alignment/>
      <protection/>
    </xf>
    <xf numFmtId="37" fontId="3" fillId="0" borderId="89" xfId="61" applyFont="1" applyFill="1" applyBorder="1" applyProtection="1">
      <alignment/>
      <protection/>
    </xf>
    <xf numFmtId="3" fontId="3" fillId="0" borderId="64" xfId="61" applyNumberFormat="1" applyFont="1" applyFill="1" applyBorder="1" applyAlignment="1">
      <alignment horizontal="right"/>
      <protection/>
    </xf>
    <xf numFmtId="3" fontId="3" fillId="0" borderId="90" xfId="61" applyNumberFormat="1" applyFont="1" applyFill="1" applyBorder="1" applyAlignment="1">
      <alignment horizontal="right"/>
      <protection/>
    </xf>
    <xf numFmtId="2" fontId="6" fillId="0" borderId="90" xfId="61" applyNumberFormat="1" applyFont="1" applyFill="1" applyBorder="1" applyAlignment="1" applyProtection="1">
      <alignment horizontal="right" indent="1"/>
      <protection/>
    </xf>
    <xf numFmtId="2" fontId="6" fillId="0" borderId="64" xfId="61" applyNumberFormat="1" applyFont="1" applyFill="1" applyBorder="1" applyAlignment="1" applyProtection="1">
      <alignment horizontal="right" indent="1"/>
      <protection/>
    </xf>
    <xf numFmtId="2" fontId="6" fillId="0" borderId="91" xfId="61" applyNumberFormat="1" applyFont="1" applyFill="1" applyBorder="1" applyAlignment="1" applyProtection="1">
      <alignment horizontal="center"/>
      <protection/>
    </xf>
    <xf numFmtId="37" fontId="130" fillId="0" borderId="0" xfId="61" applyFont="1">
      <alignment/>
      <protection/>
    </xf>
    <xf numFmtId="181" fontId="25" fillId="34" borderId="84" xfId="58" applyNumberFormat="1" applyFont="1" applyFill="1" applyBorder="1" applyAlignment="1">
      <alignment vertical="center"/>
      <protection/>
    </xf>
    <xf numFmtId="10" fontId="12" fillId="37" borderId="56" xfId="58" applyNumberFormat="1" applyFont="1" applyFill="1" applyBorder="1" applyAlignment="1">
      <alignment vertical="center"/>
      <protection/>
    </xf>
    <xf numFmtId="10" fontId="12" fillId="37" borderId="50" xfId="58" applyNumberFormat="1" applyFont="1" applyFill="1" applyBorder="1" applyAlignment="1">
      <alignment vertical="center"/>
      <protection/>
    </xf>
    <xf numFmtId="3" fontId="25" fillId="36" borderId="68" xfId="58" applyNumberFormat="1" applyFont="1" applyFill="1" applyBorder="1" applyAlignment="1">
      <alignment vertical="center"/>
      <protection/>
    </xf>
    <xf numFmtId="3" fontId="25" fillId="36" borderId="0" xfId="58" applyNumberFormat="1" applyFont="1" applyFill="1" applyBorder="1" applyAlignment="1">
      <alignment vertical="center"/>
      <protection/>
    </xf>
    <xf numFmtId="3" fontId="25" fillId="36" borderId="67" xfId="58" applyNumberFormat="1" applyFont="1" applyFill="1" applyBorder="1" applyAlignment="1">
      <alignment vertical="center"/>
      <protection/>
    </xf>
    <xf numFmtId="181" fontId="25" fillId="36" borderId="69" xfId="58" applyNumberFormat="1" applyFont="1" applyFill="1" applyBorder="1" applyAlignment="1">
      <alignment vertical="center"/>
      <protection/>
    </xf>
    <xf numFmtId="10" fontId="25" fillId="36" borderId="64" xfId="58" applyNumberFormat="1" applyFont="1" applyFill="1" applyBorder="1" applyAlignment="1">
      <alignment horizontal="right"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4" fillId="34" borderId="92" xfId="58" applyNumberFormat="1" applyFont="1" applyFill="1" applyBorder="1" applyAlignment="1">
      <alignment horizontal="right" vertical="center"/>
      <protection/>
    </xf>
    <xf numFmtId="3" fontId="3" fillId="0" borderId="93" xfId="61" applyNumberFormat="1" applyFont="1" applyFill="1" applyBorder="1" applyAlignment="1">
      <alignment horizontal="right"/>
      <protection/>
    </xf>
    <xf numFmtId="3" fontId="3" fillId="0" borderId="94" xfId="61" applyNumberFormat="1" applyFont="1" applyFill="1" applyBorder="1">
      <alignment/>
      <protection/>
    </xf>
    <xf numFmtId="3" fontId="3" fillId="0" borderId="94" xfId="61" applyNumberFormat="1" applyFont="1" applyFill="1" applyBorder="1" applyAlignment="1">
      <alignment horizontal="right"/>
      <protection/>
    </xf>
    <xf numFmtId="37" fontId="3" fillId="0" borderId="95" xfId="61" applyFont="1" applyFill="1" applyBorder="1" applyProtection="1">
      <alignment/>
      <protection/>
    </xf>
    <xf numFmtId="37" fontId="3" fillId="0" borderId="93" xfId="61" applyFont="1" applyFill="1" applyBorder="1" applyAlignment="1" applyProtection="1">
      <alignment horizontal="right"/>
      <protection/>
    </xf>
    <xf numFmtId="37" fontId="3" fillId="0" borderId="94" xfId="61" applyFont="1" applyFill="1" applyBorder="1" applyAlignment="1" applyProtection="1">
      <alignment horizontal="right"/>
      <protection/>
    </xf>
    <xf numFmtId="37" fontId="3" fillId="0" borderId="96" xfId="61" applyFont="1" applyFill="1" applyBorder="1" applyProtection="1">
      <alignment/>
      <protection/>
    </xf>
    <xf numFmtId="37" fontId="3" fillId="0" borderId="93" xfId="61" applyFont="1" applyFill="1" applyBorder="1" applyProtection="1">
      <alignment/>
      <protection/>
    </xf>
    <xf numFmtId="37" fontId="3" fillId="0" borderId="80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64" xfId="67" applyNumberFormat="1" applyFont="1" applyFill="1" applyBorder="1" applyAlignment="1" applyProtection="1">
      <alignment horizontal="center"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30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1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3" fillId="0" borderId="97" xfId="58" applyFont="1" applyFill="1" applyBorder="1">
      <alignment/>
      <protection/>
    </xf>
    <xf numFmtId="3" fontId="3" fillId="0" borderId="98" xfId="58" applyNumberFormat="1" applyFont="1" applyFill="1" applyBorder="1">
      <alignment/>
      <protection/>
    </xf>
    <xf numFmtId="3" fontId="3" fillId="0" borderId="99" xfId="58" applyNumberFormat="1" applyFont="1" applyFill="1" applyBorder="1">
      <alignment/>
      <protection/>
    </xf>
    <xf numFmtId="3" fontId="3" fillId="0" borderId="100" xfId="58" applyNumberFormat="1" applyFont="1" applyFill="1" applyBorder="1">
      <alignment/>
      <protection/>
    </xf>
    <xf numFmtId="10" fontId="3" fillId="0" borderId="101" xfId="58" applyNumberFormat="1" applyFont="1" applyFill="1" applyBorder="1">
      <alignment/>
      <protection/>
    </xf>
    <xf numFmtId="10" fontId="3" fillId="0" borderId="101" xfId="58" applyNumberFormat="1" applyFont="1" applyFill="1" applyBorder="1" applyAlignment="1">
      <alignment horizontal="right"/>
      <protection/>
    </xf>
    <xf numFmtId="10" fontId="3" fillId="0" borderId="102" xfId="58" applyNumberFormat="1" applyFont="1" applyFill="1" applyBorder="1" applyAlignment="1">
      <alignment horizontal="right"/>
      <protection/>
    </xf>
    <xf numFmtId="0" fontId="3" fillId="0" borderId="103" xfId="58" applyFont="1" applyFill="1" applyBorder="1">
      <alignment/>
      <protection/>
    </xf>
    <xf numFmtId="3" fontId="3" fillId="0" borderId="104" xfId="58" applyNumberFormat="1" applyFont="1" applyFill="1" applyBorder="1">
      <alignment/>
      <protection/>
    </xf>
    <xf numFmtId="3" fontId="3" fillId="0" borderId="105" xfId="58" applyNumberFormat="1" applyFont="1" applyFill="1" applyBorder="1">
      <alignment/>
      <protection/>
    </xf>
    <xf numFmtId="3" fontId="3" fillId="0" borderId="106" xfId="58" applyNumberFormat="1" applyFont="1" applyFill="1" applyBorder="1">
      <alignment/>
      <protection/>
    </xf>
    <xf numFmtId="10" fontId="3" fillId="0" borderId="107" xfId="58" applyNumberFormat="1" applyFont="1" applyFill="1" applyBorder="1">
      <alignment/>
      <protection/>
    </xf>
    <xf numFmtId="10" fontId="3" fillId="0" borderId="107" xfId="58" applyNumberFormat="1" applyFont="1" applyFill="1" applyBorder="1" applyAlignment="1">
      <alignment horizontal="right"/>
      <protection/>
    </xf>
    <xf numFmtId="10" fontId="3" fillId="0" borderId="108" xfId="58" applyNumberFormat="1" applyFont="1" applyFill="1" applyBorder="1" applyAlignment="1">
      <alignment horizontal="right"/>
      <protection/>
    </xf>
    <xf numFmtId="0" fontId="3" fillId="0" borderId="109" xfId="58" applyFont="1" applyFill="1" applyBorder="1">
      <alignment/>
      <protection/>
    </xf>
    <xf numFmtId="3" fontId="3" fillId="0" borderId="110" xfId="58" applyNumberFormat="1" applyFont="1" applyFill="1" applyBorder="1">
      <alignment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10" fontId="3" fillId="0" borderId="114" xfId="58" applyNumberFormat="1" applyFont="1" applyFill="1" applyBorder="1" applyAlignment="1">
      <alignment horizontal="right"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3" fontId="3" fillId="0" borderId="118" xfId="58" applyNumberFormat="1" applyFont="1" applyFill="1" applyBorder="1">
      <alignment/>
      <protection/>
    </xf>
    <xf numFmtId="3" fontId="3" fillId="0" borderId="119" xfId="58" applyNumberFormat="1" applyFont="1" applyFill="1" applyBorder="1">
      <alignment/>
      <protection/>
    </xf>
    <xf numFmtId="10" fontId="6" fillId="0" borderId="101" xfId="58" applyNumberFormat="1" applyFont="1" applyFill="1" applyBorder="1" applyAlignment="1">
      <alignment horizontal="right"/>
      <protection/>
    </xf>
    <xf numFmtId="3" fontId="3" fillId="0" borderId="120" xfId="58" applyNumberFormat="1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10" fontId="6" fillId="0" borderId="107" xfId="58" applyNumberFormat="1" applyFont="1" applyFill="1" applyBorder="1" applyAlignment="1">
      <alignment horizontal="right"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10" fontId="3" fillId="0" borderId="99" xfId="58" applyNumberFormat="1" applyFont="1" applyFill="1" applyBorder="1" applyAlignment="1">
      <alignment horizontal="right"/>
      <protection/>
    </xf>
    <xf numFmtId="3" fontId="3" fillId="0" borderId="124" xfId="58" applyNumberFormat="1" applyFont="1" applyFill="1" applyBorder="1">
      <alignment/>
      <protection/>
    </xf>
    <xf numFmtId="10" fontId="3" fillId="0" borderId="99" xfId="58" applyNumberFormat="1" applyFont="1" applyFill="1" applyBorder="1">
      <alignment/>
      <protection/>
    </xf>
    <xf numFmtId="10" fontId="3" fillId="0" borderId="105" xfId="58" applyNumberFormat="1" applyFont="1" applyFill="1" applyBorder="1" applyAlignment="1">
      <alignment horizontal="right"/>
      <protection/>
    </xf>
    <xf numFmtId="3" fontId="3" fillId="0" borderId="125" xfId="58" applyNumberFormat="1" applyFont="1" applyFill="1" applyBorder="1">
      <alignment/>
      <protection/>
    </xf>
    <xf numFmtId="10" fontId="3" fillId="0" borderId="105" xfId="58" applyNumberFormat="1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126" xfId="58" applyNumberFormat="1" applyFont="1" applyFill="1" applyBorder="1">
      <alignment/>
      <protection/>
    </xf>
    <xf numFmtId="10" fontId="3" fillId="0" borderId="111" xfId="58" applyNumberFormat="1" applyFont="1" applyFill="1" applyBorder="1">
      <alignment/>
      <protection/>
    </xf>
    <xf numFmtId="3" fontId="6" fillId="0" borderId="104" xfId="58" applyNumberFormat="1" applyFont="1" applyFill="1" applyBorder="1">
      <alignment/>
      <protection/>
    </xf>
    <xf numFmtId="3" fontId="6" fillId="0" borderId="105" xfId="58" applyNumberFormat="1" applyFont="1" applyFill="1" applyBorder="1">
      <alignment/>
      <protection/>
    </xf>
    <xf numFmtId="3" fontId="6" fillId="0" borderId="106" xfId="58" applyNumberFormat="1" applyFont="1" applyFill="1" applyBorder="1">
      <alignment/>
      <protection/>
    </xf>
    <xf numFmtId="3" fontId="12" fillId="0" borderId="127" xfId="58" applyNumberFormat="1" applyFont="1" applyFill="1" applyBorder="1">
      <alignment/>
      <protection/>
    </xf>
    <xf numFmtId="10" fontId="6" fillId="0" borderId="128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10" fontId="6" fillId="0" borderId="128" xfId="58" applyNumberFormat="1" applyFont="1" applyFill="1" applyBorder="1" applyAlignment="1">
      <alignment horizontal="right"/>
      <protection/>
    </xf>
    <xf numFmtId="10" fontId="6" fillId="0" borderId="129" xfId="58" applyNumberFormat="1" applyFont="1" applyFill="1" applyBorder="1" applyAlignment="1">
      <alignment horizontal="right"/>
      <protection/>
    </xf>
    <xf numFmtId="0" fontId="6" fillId="0" borderId="130" xfId="58" applyFont="1" applyFill="1" applyBorder="1">
      <alignment/>
      <protection/>
    </xf>
    <xf numFmtId="0" fontId="6" fillId="0" borderId="131" xfId="58" applyFont="1" applyFill="1" applyBorder="1">
      <alignment/>
      <protection/>
    </xf>
    <xf numFmtId="3" fontId="6" fillId="0" borderId="132" xfId="58" applyNumberFormat="1" applyFont="1" applyFill="1" applyBorder="1">
      <alignment/>
      <protection/>
    </xf>
    <xf numFmtId="3" fontId="6" fillId="0" borderId="133" xfId="58" applyNumberFormat="1" applyFont="1" applyFill="1" applyBorder="1">
      <alignment/>
      <protection/>
    </xf>
    <xf numFmtId="3" fontId="6" fillId="0" borderId="134" xfId="58" applyNumberFormat="1" applyFont="1" applyFill="1" applyBorder="1">
      <alignment/>
      <protection/>
    </xf>
    <xf numFmtId="3" fontId="12" fillId="0" borderId="135" xfId="58" applyNumberFormat="1" applyFont="1" applyFill="1" applyBorder="1">
      <alignment/>
      <protection/>
    </xf>
    <xf numFmtId="10" fontId="6" fillId="0" borderId="136" xfId="58" applyNumberFormat="1" applyFont="1" applyFill="1" applyBorder="1">
      <alignment/>
      <protection/>
    </xf>
    <xf numFmtId="3" fontId="6" fillId="0" borderId="137" xfId="58" applyNumberFormat="1" applyFont="1" applyFill="1" applyBorder="1">
      <alignment/>
      <protection/>
    </xf>
    <xf numFmtId="10" fontId="6" fillId="0" borderId="136" xfId="58" applyNumberFormat="1" applyFont="1" applyFill="1" applyBorder="1" applyAlignment="1">
      <alignment horizontal="right"/>
      <protection/>
    </xf>
    <xf numFmtId="10" fontId="6" fillId="0" borderId="138" xfId="58" applyNumberFormat="1" applyFont="1" applyFill="1" applyBorder="1" applyAlignment="1">
      <alignment horizontal="right"/>
      <protection/>
    </xf>
    <xf numFmtId="0" fontId="6" fillId="0" borderId="139" xfId="58" applyFont="1" applyFill="1" applyBorder="1">
      <alignment/>
      <protection/>
    </xf>
    <xf numFmtId="0" fontId="6" fillId="0" borderId="140" xfId="58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6" fillId="0" borderId="142" xfId="58" applyNumberFormat="1" applyFont="1" applyFill="1" applyBorder="1">
      <alignment/>
      <protection/>
    </xf>
    <xf numFmtId="3" fontId="6" fillId="0" borderId="14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46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7" xfId="58" applyNumberFormat="1" applyFont="1" applyFill="1" applyBorder="1" applyAlignment="1">
      <alignment horizontal="right"/>
      <protection/>
    </xf>
    <xf numFmtId="0" fontId="6" fillId="0" borderId="148" xfId="58" applyFont="1" applyFill="1" applyBorder="1">
      <alignment/>
      <protection/>
    </xf>
    <xf numFmtId="0" fontId="6" fillId="0" borderId="149" xfId="58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6" fillId="0" borderId="152" xfId="58" applyNumberFormat="1" applyFont="1" applyFill="1" applyBorder="1">
      <alignment/>
      <protection/>
    </xf>
    <xf numFmtId="3" fontId="12" fillId="0" borderId="153" xfId="58" applyNumberFormat="1" applyFont="1" applyFill="1" applyBorder="1">
      <alignment/>
      <protection/>
    </xf>
    <xf numFmtId="10" fontId="6" fillId="0" borderId="154" xfId="58" applyNumberFormat="1" applyFont="1" applyFill="1" applyBorder="1">
      <alignment/>
      <protection/>
    </xf>
    <xf numFmtId="3" fontId="6" fillId="0" borderId="155" xfId="58" applyNumberFormat="1" applyFont="1" applyFill="1" applyBorder="1">
      <alignment/>
      <protection/>
    </xf>
    <xf numFmtId="10" fontId="6" fillId="0" borderId="154" xfId="58" applyNumberFormat="1" applyFont="1" applyFill="1" applyBorder="1" applyAlignment="1">
      <alignment horizontal="right"/>
      <protection/>
    </xf>
    <xf numFmtId="10" fontId="6" fillId="0" borderId="156" xfId="58" applyNumberFormat="1" applyFont="1" applyFill="1" applyBorder="1" applyAlignment="1">
      <alignment horizontal="right"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3" fontId="12" fillId="0" borderId="162" xfId="58" applyNumberFormat="1" applyFont="1" applyFill="1" applyBorder="1">
      <alignment/>
      <protection/>
    </xf>
    <xf numFmtId="10" fontId="6" fillId="0" borderId="163" xfId="58" applyNumberFormat="1" applyFont="1" applyFill="1" applyBorder="1">
      <alignment/>
      <protection/>
    </xf>
    <xf numFmtId="3" fontId="6" fillId="0" borderId="164" xfId="58" applyNumberFormat="1" applyFont="1" applyFill="1" applyBorder="1">
      <alignment/>
      <protection/>
    </xf>
    <xf numFmtId="10" fontId="6" fillId="0" borderId="163" xfId="58" applyNumberFormat="1" applyFont="1" applyFill="1" applyBorder="1" applyAlignment="1">
      <alignment horizontal="right"/>
      <protection/>
    </xf>
    <xf numFmtId="10" fontId="6" fillId="0" borderId="165" xfId="58" applyNumberFormat="1" applyFont="1" applyFill="1" applyBorder="1" applyAlignment="1">
      <alignment horizontal="right"/>
      <protection/>
    </xf>
    <xf numFmtId="0" fontId="6" fillId="0" borderId="103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0" fontId="6" fillId="0" borderId="167" xfId="58" applyFont="1" applyFill="1" applyBorder="1">
      <alignment/>
      <protection/>
    </xf>
    <xf numFmtId="0" fontId="6" fillId="0" borderId="168" xfId="58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6" fillId="0" borderId="170" xfId="58" applyNumberFormat="1" applyFont="1" applyFill="1" applyBorder="1">
      <alignment/>
      <protection/>
    </xf>
    <xf numFmtId="3" fontId="6" fillId="0" borderId="171" xfId="58" applyNumberFormat="1" applyFont="1" applyFill="1" applyBorder="1">
      <alignment/>
      <protection/>
    </xf>
    <xf numFmtId="3" fontId="12" fillId="0" borderId="172" xfId="58" applyNumberFormat="1" applyFont="1" applyFill="1" applyBorder="1">
      <alignment/>
      <protection/>
    </xf>
    <xf numFmtId="10" fontId="6" fillId="0" borderId="173" xfId="58" applyNumberFormat="1" applyFont="1" applyFill="1" applyBorder="1">
      <alignment/>
      <protection/>
    </xf>
    <xf numFmtId="3" fontId="6" fillId="0" borderId="174" xfId="58" applyNumberFormat="1" applyFont="1" applyFill="1" applyBorder="1">
      <alignment/>
      <protection/>
    </xf>
    <xf numFmtId="10" fontId="6" fillId="0" borderId="173" xfId="58" applyNumberFormat="1" applyFont="1" applyFill="1" applyBorder="1" applyAlignment="1">
      <alignment horizontal="right"/>
      <protection/>
    </xf>
    <xf numFmtId="10" fontId="6" fillId="0" borderId="175" xfId="58" applyNumberFormat="1" applyFont="1" applyFill="1" applyBorder="1" applyAlignment="1">
      <alignment horizontal="right"/>
      <protection/>
    </xf>
    <xf numFmtId="0" fontId="3" fillId="0" borderId="176" xfId="64" applyNumberFormat="1" applyFont="1" applyBorder="1" quotePrefix="1">
      <alignment/>
      <protection/>
    </xf>
    <xf numFmtId="3" fontId="3" fillId="0" borderId="159" xfId="64" applyNumberFormat="1" applyFont="1" applyBorder="1">
      <alignment/>
      <protection/>
    </xf>
    <xf numFmtId="3" fontId="3" fillId="0" borderId="177" xfId="64" applyNumberFormat="1" applyFont="1" applyBorder="1">
      <alignment/>
      <protection/>
    </xf>
    <xf numFmtId="10" fontId="3" fillId="0" borderId="160" xfId="64" applyNumberFormat="1" applyFont="1" applyBorder="1">
      <alignment/>
      <protection/>
    </xf>
    <xf numFmtId="2" fontId="3" fillId="0" borderId="178" xfId="64" applyNumberFormat="1" applyFont="1" applyBorder="1" applyAlignment="1">
      <alignment horizontal="right"/>
      <protection/>
    </xf>
    <xf numFmtId="2" fontId="3" fillId="0" borderId="179" xfId="64" applyNumberFormat="1" applyFont="1" applyBorder="1">
      <alignment/>
      <protection/>
    </xf>
    <xf numFmtId="0" fontId="3" fillId="0" borderId="180" xfId="64" applyNumberFormat="1" applyFont="1" applyBorder="1" quotePrefix="1">
      <alignment/>
      <protection/>
    </xf>
    <xf numFmtId="3" fontId="3" fillId="0" borderId="104" xfId="64" applyNumberFormat="1" applyFont="1" applyBorder="1">
      <alignment/>
      <protection/>
    </xf>
    <xf numFmtId="3" fontId="3" fillId="0" borderId="116" xfId="64" applyNumberFormat="1" applyFont="1" applyBorder="1">
      <alignment/>
      <protection/>
    </xf>
    <xf numFmtId="10" fontId="3" fillId="0" borderId="105" xfId="64" applyNumberFormat="1" applyFont="1" applyBorder="1">
      <alignment/>
      <protection/>
    </xf>
    <xf numFmtId="2" fontId="3" fillId="0" borderId="107" xfId="64" applyNumberFormat="1" applyFont="1" applyBorder="1" applyAlignment="1">
      <alignment horizontal="right"/>
      <protection/>
    </xf>
    <xf numFmtId="2" fontId="3" fillId="0" borderId="108" xfId="64" applyNumberFormat="1" applyFont="1" applyBorder="1">
      <alignment/>
      <protection/>
    </xf>
    <xf numFmtId="0" fontId="3" fillId="0" borderId="181" xfId="64" applyNumberFormat="1" applyFont="1" applyBorder="1" quotePrefix="1">
      <alignment/>
      <protection/>
    </xf>
    <xf numFmtId="3" fontId="3" fillId="0" borderId="169" xfId="64" applyNumberFormat="1" applyFont="1" applyBorder="1">
      <alignment/>
      <protection/>
    </xf>
    <xf numFmtId="3" fontId="3" fillId="0" borderId="182" xfId="64" applyNumberFormat="1" applyFont="1" applyBorder="1">
      <alignment/>
      <protection/>
    </xf>
    <xf numFmtId="10" fontId="3" fillId="0" borderId="170" xfId="64" applyNumberFormat="1" applyFont="1" applyBorder="1">
      <alignment/>
      <protection/>
    </xf>
    <xf numFmtId="2" fontId="3" fillId="0" borderId="183" xfId="64" applyNumberFormat="1" applyFont="1" applyBorder="1" applyAlignment="1">
      <alignment horizontal="right"/>
      <protection/>
    </xf>
    <xf numFmtId="2" fontId="3" fillId="0" borderId="184" xfId="64" applyNumberFormat="1" applyFont="1" applyBorder="1">
      <alignment/>
      <protection/>
    </xf>
    <xf numFmtId="0" fontId="24" fillId="36" borderId="185" xfId="65" applyNumberFormat="1" applyFont="1" applyFill="1" applyBorder="1" applyAlignment="1">
      <alignment vertical="center"/>
      <protection/>
    </xf>
    <xf numFmtId="3" fontId="24" fillId="36" borderId="33" xfId="65" applyNumberFormat="1" applyFont="1" applyFill="1" applyBorder="1" applyAlignment="1">
      <alignment vertical="center"/>
      <protection/>
    </xf>
    <xf numFmtId="3" fontId="24" fillId="36" borderId="23" xfId="65" applyNumberFormat="1" applyFont="1" applyFill="1" applyBorder="1" applyAlignment="1">
      <alignment vertical="center"/>
      <protection/>
    </xf>
    <xf numFmtId="3" fontId="24" fillId="36" borderId="186" xfId="65" applyNumberFormat="1" applyFont="1" applyFill="1" applyBorder="1" applyAlignment="1">
      <alignment vertical="center"/>
      <protection/>
    </xf>
    <xf numFmtId="0" fontId="3" fillId="0" borderId="157" xfId="65" applyNumberFormat="1" applyFont="1" applyBorder="1">
      <alignment/>
      <protection/>
    </xf>
    <xf numFmtId="3" fontId="3" fillId="0" borderId="164" xfId="65" applyNumberFormat="1" applyFont="1" applyBorder="1">
      <alignment/>
      <protection/>
    </xf>
    <xf numFmtId="3" fontId="3" fillId="0" borderId="177" xfId="65" applyNumberFormat="1" applyFont="1" applyBorder="1">
      <alignment/>
      <protection/>
    </xf>
    <xf numFmtId="10" fontId="3" fillId="0" borderId="177" xfId="65" applyNumberFormat="1" applyFont="1" applyBorder="1">
      <alignment/>
      <protection/>
    </xf>
    <xf numFmtId="3" fontId="3" fillId="0" borderId="159" xfId="65" applyNumberFormat="1" applyFont="1" applyBorder="1">
      <alignment/>
      <protection/>
    </xf>
    <xf numFmtId="10" fontId="3" fillId="0" borderId="178" xfId="65" applyNumberFormat="1" applyFont="1" applyBorder="1">
      <alignment/>
      <protection/>
    </xf>
    <xf numFmtId="10" fontId="3" fillId="0" borderId="179" xfId="65" applyNumberFormat="1" applyFont="1" applyBorder="1">
      <alignment/>
      <protection/>
    </xf>
    <xf numFmtId="0" fontId="3" fillId="0" borderId="103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3" fontId="3" fillId="0" borderId="116" xfId="65" applyNumberFormat="1" applyFont="1" applyBorder="1">
      <alignment/>
      <protection/>
    </xf>
    <xf numFmtId="10" fontId="3" fillId="0" borderId="116" xfId="65" applyNumberFormat="1" applyFont="1" applyBorder="1">
      <alignment/>
      <protection/>
    </xf>
    <xf numFmtId="3" fontId="3" fillId="0" borderId="104" xfId="65" applyNumberFormat="1" applyFont="1" applyBorder="1">
      <alignment/>
      <protection/>
    </xf>
    <xf numFmtId="10" fontId="3" fillId="0" borderId="107" xfId="65" applyNumberFormat="1" applyFont="1" applyBorder="1">
      <alignment/>
      <protection/>
    </xf>
    <xf numFmtId="10" fontId="3" fillId="0" borderId="108" xfId="65" applyNumberFormat="1" applyFont="1" applyBorder="1">
      <alignment/>
      <protection/>
    </xf>
    <xf numFmtId="0" fontId="3" fillId="0" borderId="167" xfId="65" applyNumberFormat="1" applyFont="1" applyBorder="1">
      <alignment/>
      <protection/>
    </xf>
    <xf numFmtId="3" fontId="3" fillId="0" borderId="174" xfId="65" applyNumberFormat="1" applyFont="1" applyBorder="1">
      <alignment/>
      <protection/>
    </xf>
    <xf numFmtId="3" fontId="3" fillId="0" borderId="182" xfId="65" applyNumberFormat="1" applyFont="1" applyBorder="1">
      <alignment/>
      <protection/>
    </xf>
    <xf numFmtId="10" fontId="3" fillId="0" borderId="182" xfId="65" applyNumberFormat="1" applyFont="1" applyBorder="1">
      <alignment/>
      <protection/>
    </xf>
    <xf numFmtId="3" fontId="3" fillId="0" borderId="169" xfId="65" applyNumberFormat="1" applyFont="1" applyBorder="1">
      <alignment/>
      <protection/>
    </xf>
    <xf numFmtId="10" fontId="3" fillId="0" borderId="183" xfId="65" applyNumberFormat="1" applyFont="1" applyBorder="1">
      <alignment/>
      <protection/>
    </xf>
    <xf numFmtId="10" fontId="3" fillId="0" borderId="184" xfId="65" applyNumberFormat="1" applyFont="1" applyBorder="1">
      <alignment/>
      <protection/>
    </xf>
    <xf numFmtId="10" fontId="25" fillId="34" borderId="40" xfId="58" applyNumberFormat="1" applyFont="1" applyFill="1" applyBorder="1" applyAlignment="1">
      <alignment vertical="center"/>
      <protection/>
    </xf>
    <xf numFmtId="0" fontId="23" fillId="36" borderId="185" xfId="65" applyNumberFormat="1" applyFont="1" applyFill="1" applyBorder="1" applyAlignment="1">
      <alignment vertical="center"/>
      <protection/>
    </xf>
    <xf numFmtId="3" fontId="23" fillId="36" borderId="33" xfId="65" applyNumberFormat="1" applyFont="1" applyFill="1" applyBorder="1" applyAlignment="1">
      <alignment vertical="center"/>
      <protection/>
    </xf>
    <xf numFmtId="3" fontId="23" fillId="36" borderId="23" xfId="65" applyNumberFormat="1" applyFont="1" applyFill="1" applyBorder="1" applyAlignment="1">
      <alignment vertical="center"/>
      <protection/>
    </xf>
    <xf numFmtId="10" fontId="23" fillId="36" borderId="187" xfId="65" applyNumberFormat="1" applyFont="1" applyFill="1" applyBorder="1" applyAlignment="1">
      <alignment vertical="center"/>
      <protection/>
    </xf>
    <xf numFmtId="10" fontId="23" fillId="36" borderId="188" xfId="65" applyNumberFormat="1" applyFont="1" applyFill="1" applyBorder="1" applyAlignment="1">
      <alignment vertical="center"/>
      <protection/>
    </xf>
    <xf numFmtId="3" fontId="23" fillId="36" borderId="186" xfId="65" applyNumberFormat="1" applyFont="1" applyFill="1" applyBorder="1" applyAlignment="1">
      <alignment vertical="center"/>
      <protection/>
    </xf>
    <xf numFmtId="10" fontId="23" fillId="36" borderId="89" xfId="65" applyNumberFormat="1" applyFont="1" applyFill="1" applyBorder="1" applyAlignment="1">
      <alignment vertical="center"/>
      <protection/>
    </xf>
    <xf numFmtId="0" fontId="23" fillId="0" borderId="0" xfId="65" applyFont="1">
      <alignment/>
      <protection/>
    </xf>
    <xf numFmtId="181" fontId="24" fillId="36" borderId="187" xfId="65" applyNumberFormat="1" applyFont="1" applyFill="1" applyBorder="1" applyAlignment="1">
      <alignment vertical="center"/>
      <protection/>
    </xf>
    <xf numFmtId="10" fontId="14" fillId="36" borderId="187" xfId="65" applyNumberFormat="1" applyFont="1" applyFill="1" applyBorder="1">
      <alignment/>
      <protection/>
    </xf>
    <xf numFmtId="10" fontId="14" fillId="36" borderId="89" xfId="65" applyNumberFormat="1" applyFont="1" applyFill="1" applyBorder="1">
      <alignment/>
      <protection/>
    </xf>
    <xf numFmtId="0" fontId="3" fillId="0" borderId="189" xfId="58" applyFont="1" applyFill="1" applyBorder="1">
      <alignment/>
      <protection/>
    </xf>
    <xf numFmtId="3" fontId="3" fillId="0" borderId="190" xfId="58" applyNumberFormat="1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3" fontId="3" fillId="0" borderId="192" xfId="58" applyNumberFormat="1" applyFont="1" applyFill="1" applyBorder="1">
      <alignment/>
      <protection/>
    </xf>
    <xf numFmtId="3" fontId="3" fillId="0" borderId="193" xfId="58" applyNumberFormat="1" applyFont="1" applyFill="1" applyBorder="1">
      <alignment/>
      <protection/>
    </xf>
    <xf numFmtId="3" fontId="3" fillId="0" borderId="194" xfId="58" applyNumberFormat="1" applyFont="1" applyFill="1" applyBorder="1">
      <alignment/>
      <protection/>
    </xf>
    <xf numFmtId="10" fontId="3" fillId="0" borderId="195" xfId="58" applyNumberFormat="1" applyFont="1" applyFill="1" applyBorder="1">
      <alignment/>
      <protection/>
    </xf>
    <xf numFmtId="10" fontId="6" fillId="0" borderId="195" xfId="58" applyNumberFormat="1" applyFont="1" applyFill="1" applyBorder="1" applyAlignment="1">
      <alignment horizontal="right"/>
      <protection/>
    </xf>
    <xf numFmtId="10" fontId="3" fillId="0" borderId="196" xfId="58" applyNumberFormat="1" applyFont="1" applyFill="1" applyBorder="1" applyAlignment="1">
      <alignment horizontal="right"/>
      <protection/>
    </xf>
    <xf numFmtId="3" fontId="3" fillId="0" borderId="197" xfId="58" applyNumberFormat="1" applyFont="1" applyFill="1" applyBorder="1">
      <alignment/>
      <protection/>
    </xf>
    <xf numFmtId="0" fontId="3" fillId="0" borderId="198" xfId="58" applyFont="1" applyFill="1" applyBorder="1">
      <alignment/>
      <protection/>
    </xf>
    <xf numFmtId="3" fontId="3" fillId="0" borderId="199" xfId="58" applyNumberFormat="1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3" fontId="3" fillId="0" borderId="202" xfId="58" applyNumberFormat="1" applyFont="1" applyFill="1" applyBorder="1">
      <alignment/>
      <protection/>
    </xf>
    <xf numFmtId="3" fontId="3" fillId="0" borderId="203" xfId="58" applyNumberFormat="1" applyFont="1" applyFill="1" applyBorder="1">
      <alignment/>
      <protection/>
    </xf>
    <xf numFmtId="10" fontId="3" fillId="0" borderId="204" xfId="58" applyNumberFormat="1" applyFont="1" applyFill="1" applyBorder="1">
      <alignment/>
      <protection/>
    </xf>
    <xf numFmtId="10" fontId="6" fillId="0" borderId="204" xfId="58" applyNumberFormat="1" applyFont="1" applyFill="1" applyBorder="1" applyAlignment="1">
      <alignment horizontal="right"/>
      <protection/>
    </xf>
    <xf numFmtId="3" fontId="3" fillId="0" borderId="205" xfId="58" applyNumberFormat="1" applyFont="1" applyFill="1" applyBorder="1">
      <alignment/>
      <protection/>
    </xf>
    <xf numFmtId="10" fontId="3" fillId="0" borderId="206" xfId="58" applyNumberFormat="1" applyFont="1" applyFill="1" applyBorder="1" applyAlignment="1">
      <alignment horizontal="right"/>
      <protection/>
    </xf>
    <xf numFmtId="0" fontId="134" fillId="33" borderId="93" xfId="57" applyFont="1" applyFill="1" applyBorder="1">
      <alignment/>
      <protection/>
    </xf>
    <xf numFmtId="0" fontId="135" fillId="33" borderId="96" xfId="57" applyFont="1" applyFill="1" applyBorder="1">
      <alignment/>
      <protection/>
    </xf>
    <xf numFmtId="0" fontId="134" fillId="33" borderId="16" xfId="57" applyFont="1" applyFill="1" applyBorder="1">
      <alignment/>
      <protection/>
    </xf>
    <xf numFmtId="0" fontId="135" fillId="33" borderId="15" xfId="57" applyFont="1" applyFill="1" applyBorder="1">
      <alignment/>
      <protection/>
    </xf>
    <xf numFmtId="0" fontId="136" fillId="33" borderId="16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4" fillId="33" borderId="207" xfId="57" applyFont="1" applyFill="1" applyBorder="1">
      <alignment/>
      <protection/>
    </xf>
    <xf numFmtId="0" fontId="135" fillId="33" borderId="208" xfId="57" applyFont="1" applyFill="1" applyBorder="1">
      <alignment/>
      <protection/>
    </xf>
    <xf numFmtId="0" fontId="33" fillId="38" borderId="13" xfId="57" applyFont="1" applyFill="1" applyBorder="1">
      <alignment/>
      <protection/>
    </xf>
    <xf numFmtId="0" fontId="33" fillId="38" borderId="12" xfId="57" applyFont="1" applyFill="1" applyBorder="1">
      <alignment/>
      <protection/>
    </xf>
    <xf numFmtId="0" fontId="36" fillId="2" borderId="81" xfId="57" applyFont="1" applyFill="1" applyBorder="1">
      <alignment/>
      <protection/>
    </xf>
    <xf numFmtId="0" fontId="37" fillId="2" borderId="82" xfId="46" applyFont="1" applyFill="1" applyBorder="1" applyAlignment="1" applyProtection="1">
      <alignment horizontal="left" indent="1"/>
      <protection/>
    </xf>
    <xf numFmtId="0" fontId="37" fillId="2" borderId="209" xfId="46" applyFont="1" applyFill="1" applyBorder="1" applyAlignment="1" applyProtection="1">
      <alignment horizontal="left" indent="1"/>
      <protection/>
    </xf>
    <xf numFmtId="0" fontId="36" fillId="2" borderId="210" xfId="57" applyFont="1" applyFill="1" applyBorder="1">
      <alignment/>
      <protection/>
    </xf>
    <xf numFmtId="0" fontId="37" fillId="2" borderId="211" xfId="46" applyFont="1" applyFill="1" applyBorder="1" applyAlignment="1" applyProtection="1">
      <alignment horizontal="left" indent="1"/>
      <protection/>
    </xf>
    <xf numFmtId="0" fontId="34" fillId="14" borderId="212" xfId="59" applyFont="1" applyFill="1" applyBorder="1">
      <alignment/>
      <protection/>
    </xf>
    <xf numFmtId="0" fontId="35" fillId="14" borderId="213" xfId="46" applyFont="1" applyFill="1" applyBorder="1" applyAlignment="1" applyProtection="1">
      <alignment horizontal="left" indent="1"/>
      <protection/>
    </xf>
    <xf numFmtId="37" fontId="133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64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14" xfId="61" applyFont="1" applyFill="1" applyBorder="1">
      <alignment/>
      <protection/>
    </xf>
    <xf numFmtId="37" fontId="6" fillId="7" borderId="215" xfId="61" applyFont="1" applyFill="1" applyBorder="1">
      <alignment/>
      <protection/>
    </xf>
    <xf numFmtId="37" fontId="6" fillId="7" borderId="216" xfId="61" applyFont="1" applyFill="1" applyBorder="1">
      <alignment/>
      <protection/>
    </xf>
    <xf numFmtId="3" fontId="6" fillId="7" borderId="215" xfId="61" applyNumberFormat="1" applyFont="1" applyFill="1" applyBorder="1" applyAlignment="1">
      <alignment horizontal="right"/>
      <protection/>
    </xf>
    <xf numFmtId="3" fontId="6" fillId="7" borderId="217" xfId="61" applyNumberFormat="1" applyFont="1" applyFill="1" applyBorder="1" applyAlignment="1">
      <alignment horizontal="right"/>
      <protection/>
    </xf>
    <xf numFmtId="2" fontId="6" fillId="7" borderId="215" xfId="67" applyNumberFormat="1" applyFont="1" applyFill="1" applyBorder="1" applyAlignment="1" applyProtection="1">
      <alignment horizontal="right" indent="1"/>
      <protection/>
    </xf>
    <xf numFmtId="2" fontId="6" fillId="7" borderId="217" xfId="61" applyNumberFormat="1" applyFont="1" applyFill="1" applyBorder="1">
      <alignment/>
      <protection/>
    </xf>
    <xf numFmtId="2" fontId="6" fillId="7" borderId="215" xfId="61" applyNumberFormat="1" applyFont="1" applyFill="1" applyBorder="1">
      <alignment/>
      <protection/>
    </xf>
    <xf numFmtId="2" fontId="6" fillId="7" borderId="218" xfId="61" applyNumberFormat="1" applyFont="1" applyFill="1" applyBorder="1" applyAlignment="1" applyProtection="1">
      <alignment horizontal="right" indent="1"/>
      <protection/>
    </xf>
    <xf numFmtId="37" fontId="6" fillId="7" borderId="215" xfId="61" applyFont="1" applyFill="1" applyBorder="1" applyAlignment="1">
      <alignment/>
      <protection/>
    </xf>
    <xf numFmtId="37" fontId="6" fillId="2" borderId="214" xfId="61" applyFont="1" applyFill="1" applyBorder="1" applyProtection="1">
      <alignment/>
      <protection/>
    </xf>
    <xf numFmtId="37" fontId="6" fillId="2" borderId="215" xfId="61" applyFont="1" applyFill="1" applyBorder="1" applyProtection="1">
      <alignment/>
      <protection/>
    </xf>
    <xf numFmtId="37" fontId="6" fillId="2" borderId="216" xfId="61" applyFont="1" applyFill="1" applyBorder="1" applyProtection="1">
      <alignment/>
      <protection/>
    </xf>
    <xf numFmtId="37" fontId="6" fillId="2" borderId="215" xfId="61" applyFont="1" applyFill="1" applyBorder="1" applyAlignment="1" applyProtection="1">
      <alignment/>
      <protection/>
    </xf>
    <xf numFmtId="3" fontId="6" fillId="2" borderId="215" xfId="61" applyNumberFormat="1" applyFont="1" applyFill="1" applyBorder="1" applyAlignment="1">
      <alignment horizontal="right"/>
      <protection/>
    </xf>
    <xf numFmtId="3" fontId="6" fillId="2" borderId="217" xfId="61" applyNumberFormat="1" applyFont="1" applyFill="1" applyBorder="1" applyAlignment="1">
      <alignment horizontal="right"/>
      <protection/>
    </xf>
    <xf numFmtId="37" fontId="3" fillId="2" borderId="216" xfId="61" applyFont="1" applyFill="1" applyBorder="1" applyProtection="1">
      <alignment/>
      <protection/>
    </xf>
    <xf numFmtId="2" fontId="6" fillId="2" borderId="215" xfId="67" applyNumberFormat="1" applyFont="1" applyFill="1" applyBorder="1" applyAlignment="1" applyProtection="1">
      <alignment horizontal="center"/>
      <protection/>
    </xf>
    <xf numFmtId="2" fontId="6" fillId="2" borderId="217" xfId="61" applyNumberFormat="1" applyFont="1" applyFill="1" applyBorder="1" applyAlignment="1" applyProtection="1">
      <alignment horizontal="right" indent="1"/>
      <protection/>
    </xf>
    <xf numFmtId="2" fontId="6" fillId="2" borderId="215" xfId="61" applyNumberFormat="1" applyFont="1" applyFill="1" applyBorder="1" applyAlignment="1" applyProtection="1">
      <alignment horizontal="right" indent="1"/>
      <protection/>
    </xf>
    <xf numFmtId="2" fontId="6" fillId="2" borderId="218" xfId="61" applyNumberFormat="1" applyFont="1" applyFill="1" applyBorder="1" applyAlignment="1" applyProtection="1">
      <alignment horizontal="center"/>
      <protection/>
    </xf>
    <xf numFmtId="3" fontId="6" fillId="2" borderId="95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39" borderId="13" xfId="61" applyFont="1" applyFill="1" applyBorder="1" applyAlignment="1">
      <alignment vertical="center"/>
      <protection/>
    </xf>
    <xf numFmtId="37" fontId="16" fillId="39" borderId="10" xfId="61" applyFont="1" applyFill="1" applyBorder="1" applyAlignment="1">
      <alignment vertical="center"/>
      <protection/>
    </xf>
    <xf numFmtId="37" fontId="3" fillId="39" borderId="12" xfId="61" applyFont="1" applyFill="1" applyBorder="1">
      <alignment/>
      <protection/>
    </xf>
    <xf numFmtId="37" fontId="18" fillId="39" borderId="93" xfId="61" applyFont="1" applyFill="1" applyBorder="1">
      <alignment/>
      <protection/>
    </xf>
    <xf numFmtId="37" fontId="18" fillId="39" borderId="96" xfId="61" applyFont="1" applyFill="1" applyBorder="1">
      <alignment/>
      <protection/>
    </xf>
    <xf numFmtId="37" fontId="18" fillId="39" borderId="16" xfId="61" applyFont="1" applyFill="1" applyBorder="1">
      <alignment/>
      <protection/>
    </xf>
    <xf numFmtId="37" fontId="18" fillId="39" borderId="15" xfId="61" applyFont="1" applyFill="1" applyBorder="1">
      <alignment/>
      <protection/>
    </xf>
    <xf numFmtId="37" fontId="16" fillId="39" borderId="13" xfId="61" applyFont="1" applyFill="1" applyBorder="1" applyAlignment="1" applyProtection="1">
      <alignment vertical="center"/>
      <protection/>
    </xf>
    <xf numFmtId="37" fontId="16" fillId="39" borderId="10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93" xfId="61" applyFont="1" applyFill="1" applyBorder="1" applyAlignment="1">
      <alignment horizontal="centerContinuous" vertical="center"/>
      <protection/>
    </xf>
    <xf numFmtId="37" fontId="16" fillId="39" borderId="96" xfId="61" applyFont="1" applyFill="1" applyBorder="1" applyAlignment="1">
      <alignment horizontal="centerContinuous" vertical="center"/>
      <protection/>
    </xf>
    <xf numFmtId="37" fontId="13" fillId="39" borderId="13" xfId="61" applyFont="1" applyFill="1" applyBorder="1" applyAlignment="1" applyProtection="1">
      <alignment horizontal="centerContinuous"/>
      <protection/>
    </xf>
    <xf numFmtId="37" fontId="13" fillId="39" borderId="12" xfId="61" applyFont="1" applyFill="1" applyBorder="1" applyAlignment="1">
      <alignment horizontal="centerContinuous"/>
      <protection/>
    </xf>
    <xf numFmtId="37" fontId="13" fillId="39" borderId="88" xfId="61" applyFont="1" applyFill="1" applyBorder="1" applyAlignment="1" applyProtection="1">
      <alignment horizontal="center"/>
      <protection/>
    </xf>
    <xf numFmtId="37" fontId="13" fillId="39" borderId="219" xfId="61" applyFont="1" applyFill="1" applyBorder="1" applyAlignment="1" applyProtection="1">
      <alignment horizontal="center"/>
      <protection/>
    </xf>
    <xf numFmtId="37" fontId="13" fillId="39" borderId="220" xfId="61" applyFont="1" applyFill="1" applyBorder="1" applyAlignment="1" applyProtection="1">
      <alignment horizontal="center"/>
      <protection/>
    </xf>
    <xf numFmtId="37" fontId="13" fillId="39" borderId="221" xfId="61" applyFont="1" applyFill="1" applyBorder="1" applyAlignment="1" applyProtection="1">
      <alignment horizontal="center"/>
      <protection/>
    </xf>
    <xf numFmtId="37" fontId="13" fillId="39" borderId="48" xfId="61" applyFont="1" applyFill="1" applyBorder="1" applyAlignment="1" applyProtection="1">
      <alignment horizontal="center"/>
      <protection/>
    </xf>
    <xf numFmtId="37" fontId="13" fillId="39" borderId="222" xfId="61" applyFont="1" applyFill="1" applyBorder="1" applyAlignment="1" applyProtection="1">
      <alignment horizontal="center"/>
      <protection/>
    </xf>
    <xf numFmtId="37" fontId="138" fillId="33" borderId="0" xfId="47" applyNumberFormat="1" applyFont="1" applyFill="1" applyBorder="1" applyAlignment="1">
      <alignment/>
    </xf>
    <xf numFmtId="37" fontId="42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4" fillId="34" borderId="43" xfId="58" applyNumberFormat="1" applyFont="1" applyFill="1" applyBorder="1" applyAlignment="1">
      <alignment vertical="center"/>
      <protection/>
    </xf>
    <xf numFmtId="0" fontId="44" fillId="34" borderId="37" xfId="58" applyNumberFormat="1" applyFont="1" applyFill="1" applyBorder="1" applyAlignment="1">
      <alignment vertical="center"/>
      <protection/>
    </xf>
    <xf numFmtId="3" fontId="44" fillId="34" borderId="42" xfId="58" applyNumberFormat="1" applyFont="1" applyFill="1" applyBorder="1" applyAlignment="1">
      <alignment vertical="center"/>
      <protection/>
    </xf>
    <xf numFmtId="3" fontId="44" fillId="34" borderId="37" xfId="58" applyNumberFormat="1" applyFont="1" applyFill="1" applyBorder="1" applyAlignment="1">
      <alignment vertical="center"/>
      <protection/>
    </xf>
    <xf numFmtId="3" fontId="44" fillId="34" borderId="38" xfId="58" applyNumberFormat="1" applyFont="1" applyFill="1" applyBorder="1" applyAlignment="1">
      <alignment vertical="center"/>
      <protection/>
    </xf>
    <xf numFmtId="3" fontId="44" fillId="34" borderId="36" xfId="58" applyNumberFormat="1" applyFont="1" applyFill="1" applyBorder="1" applyAlignment="1">
      <alignment vertical="center"/>
      <protection/>
    </xf>
    <xf numFmtId="181" fontId="44" fillId="34" borderId="40" xfId="58" applyNumberFormat="1" applyFont="1" applyFill="1" applyBorder="1" applyAlignment="1">
      <alignment vertical="center"/>
      <protection/>
    </xf>
    <xf numFmtId="3" fontId="44" fillId="34" borderId="39" xfId="58" applyNumberFormat="1" applyFont="1" applyFill="1" applyBorder="1" applyAlignment="1">
      <alignment vertical="center"/>
      <protection/>
    </xf>
    <xf numFmtId="10" fontId="44" fillId="34" borderId="40" xfId="58" applyNumberFormat="1" applyFont="1" applyFill="1" applyBorder="1" applyAlignment="1">
      <alignment horizontal="right" vertical="center"/>
      <protection/>
    </xf>
    <xf numFmtId="3" fontId="44" fillId="34" borderId="41" xfId="58" applyNumberFormat="1" applyFont="1" applyFill="1" applyBorder="1" applyAlignment="1">
      <alignment vertical="center"/>
      <protection/>
    </xf>
    <xf numFmtId="10" fontId="44" fillId="34" borderId="35" xfId="58" applyNumberFormat="1" applyFont="1" applyFill="1" applyBorder="1" applyAlignment="1">
      <alignment horizontal="right" vertical="center"/>
      <protection/>
    </xf>
    <xf numFmtId="0" fontId="44" fillId="0" borderId="0" xfId="58" applyFont="1" applyFill="1" applyAlignment="1">
      <alignment vertical="center"/>
      <protection/>
    </xf>
    <xf numFmtId="0" fontId="139" fillId="38" borderId="223" xfId="57" applyFont="1" applyFill="1" applyBorder="1" applyAlignment="1">
      <alignment horizontal="center"/>
      <protection/>
    </xf>
    <xf numFmtId="0" fontId="139" fillId="38" borderId="224" xfId="57" applyFont="1" applyFill="1" applyBorder="1" applyAlignment="1">
      <alignment horizontal="center"/>
      <protection/>
    </xf>
    <xf numFmtId="0" fontId="140" fillId="38" borderId="16" xfId="57" applyFont="1" applyFill="1" applyBorder="1" applyAlignment="1">
      <alignment horizontal="center"/>
      <protection/>
    </xf>
    <xf numFmtId="0" fontId="140" fillId="38" borderId="15" xfId="57" applyFont="1" applyFill="1" applyBorder="1" applyAlignment="1">
      <alignment horizontal="center"/>
      <protection/>
    </xf>
    <xf numFmtId="0" fontId="141" fillId="38" borderId="16" xfId="57" applyFont="1" applyFill="1" applyBorder="1" applyAlignment="1">
      <alignment horizontal="center"/>
      <protection/>
    </xf>
    <xf numFmtId="0" fontId="141" fillId="38" borderId="15" xfId="57" applyFont="1" applyFill="1" applyBorder="1" applyAlignment="1">
      <alignment horizontal="center"/>
      <protection/>
    </xf>
    <xf numFmtId="37" fontId="142" fillId="2" borderId="0" xfId="46" applyNumberFormat="1" applyFont="1" applyFill="1" applyBorder="1" applyAlignment="1" applyProtection="1">
      <alignment horizontal="center" vertical="center"/>
      <protection/>
    </xf>
    <xf numFmtId="37" fontId="120" fillId="7" borderId="0" xfId="62" applyFont="1" applyFill="1" applyAlignment="1">
      <alignment horizontal="left" vertical="center" wrapText="1" indent="1"/>
      <protection/>
    </xf>
    <xf numFmtId="37" fontId="118" fillId="7" borderId="0" xfId="62" applyFont="1" applyFill="1" applyAlignment="1">
      <alignment horizontal="left" wrapText="1" indent="1"/>
      <protection/>
    </xf>
    <xf numFmtId="37" fontId="41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93" xfId="61" applyFont="1" applyFill="1" applyBorder="1" applyAlignment="1" applyProtection="1">
      <alignment horizontal="center" vertical="center"/>
      <protection/>
    </xf>
    <xf numFmtId="37" fontId="16" fillId="39" borderId="95" xfId="61" applyFont="1" applyFill="1" applyBorder="1" applyAlignment="1" applyProtection="1">
      <alignment horizontal="center" vertical="center"/>
      <protection/>
    </xf>
    <xf numFmtId="37" fontId="16" fillId="39" borderId="96" xfId="61" applyFont="1" applyFill="1" applyBorder="1" applyAlignment="1" applyProtection="1">
      <alignment horizontal="center" vertical="center"/>
      <protection/>
    </xf>
    <xf numFmtId="37" fontId="16" fillId="39" borderId="214" xfId="61" applyFont="1" applyFill="1" applyBorder="1" applyAlignment="1">
      <alignment horizontal="center" vertical="center"/>
      <protection/>
    </xf>
    <xf numFmtId="0" fontId="10" fillId="39" borderId="215" xfId="56" applyFill="1" applyBorder="1" applyAlignment="1">
      <alignment horizontal="center" vertical="center"/>
      <protection/>
    </xf>
    <xf numFmtId="0" fontId="10" fillId="39" borderId="218" xfId="56" applyFill="1" applyBorder="1" applyAlignment="1">
      <alignment horizontal="center" vertical="center"/>
      <protection/>
    </xf>
    <xf numFmtId="37" fontId="17" fillId="39" borderId="80" xfId="61" applyFont="1" applyFill="1" applyBorder="1" applyAlignment="1">
      <alignment horizontal="center" vertical="center"/>
      <protection/>
    </xf>
    <xf numFmtId="0" fontId="15" fillId="39" borderId="91" xfId="56" applyFont="1" applyFill="1" applyBorder="1" applyAlignment="1">
      <alignment horizontal="center" vertical="center"/>
      <protection/>
    </xf>
    <xf numFmtId="37" fontId="19" fillId="39" borderId="93" xfId="61" applyFont="1" applyFill="1" applyBorder="1" applyAlignment="1">
      <alignment horizontal="center" vertical="center"/>
      <protection/>
    </xf>
    <xf numFmtId="37" fontId="19" fillId="39" borderId="95" xfId="61" applyFont="1" applyFill="1" applyBorder="1" applyAlignment="1">
      <alignment horizontal="center" vertical="center"/>
      <protection/>
    </xf>
    <xf numFmtId="37" fontId="19" fillId="39" borderId="96" xfId="61" applyFont="1" applyFill="1" applyBorder="1" applyAlignment="1">
      <alignment horizontal="center" vertical="center"/>
      <protection/>
    </xf>
    <xf numFmtId="37" fontId="19" fillId="39" borderId="16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15" xfId="61" applyFont="1" applyFill="1" applyBorder="1" applyAlignment="1">
      <alignment horizontal="center" vertical="center"/>
      <protection/>
    </xf>
    <xf numFmtId="37" fontId="133" fillId="0" borderId="16" xfId="61" applyFont="1" applyFill="1" applyBorder="1" applyAlignment="1" applyProtection="1">
      <alignment horizontal="center" vertical="center"/>
      <protection/>
    </xf>
    <xf numFmtId="37" fontId="143" fillId="0" borderId="16" xfId="61" applyFont="1" applyBorder="1">
      <alignment/>
      <protection/>
    </xf>
    <xf numFmtId="37" fontId="143" fillId="0" borderId="20" xfId="61" applyFont="1" applyBorder="1">
      <alignment/>
      <protection/>
    </xf>
    <xf numFmtId="37" fontId="13" fillId="39" borderId="16" xfId="61" applyFont="1" applyFill="1" applyBorder="1" applyAlignment="1">
      <alignment horizontal="center"/>
      <protection/>
    </xf>
    <xf numFmtId="37" fontId="13" fillId="39" borderId="15" xfId="61" applyFont="1" applyFill="1" applyBorder="1" applyAlignment="1">
      <alignment horizontal="center"/>
      <protection/>
    </xf>
    <xf numFmtId="37" fontId="13" fillId="39" borderId="93" xfId="61" applyFont="1" applyFill="1" applyBorder="1" applyAlignment="1">
      <alignment horizontal="center" vertical="center"/>
      <protection/>
    </xf>
    <xf numFmtId="37" fontId="14" fillId="39" borderId="13" xfId="61" applyFont="1" applyFill="1" applyBorder="1" applyAlignment="1">
      <alignment horizontal="center" vertical="center"/>
      <protection/>
    </xf>
    <xf numFmtId="37" fontId="13" fillId="39" borderId="94" xfId="61" applyFont="1" applyFill="1" applyBorder="1" applyAlignment="1">
      <alignment horizontal="center" vertical="center" wrapText="1"/>
      <protection/>
    </xf>
    <xf numFmtId="37" fontId="14" fillId="39" borderId="11" xfId="61" applyFont="1" applyFill="1" applyBorder="1" applyAlignment="1">
      <alignment horizontal="center" vertical="center" wrapText="1"/>
      <protection/>
    </xf>
    <xf numFmtId="37" fontId="16" fillId="39" borderId="93" xfId="61" applyFont="1" applyFill="1" applyBorder="1" applyAlignment="1">
      <alignment horizontal="center" vertical="center"/>
      <protection/>
    </xf>
    <xf numFmtId="37" fontId="16" fillId="39" borderId="95" xfId="61" applyFont="1" applyFill="1" applyBorder="1" applyAlignment="1">
      <alignment horizontal="center" vertical="center"/>
      <protection/>
    </xf>
    <xf numFmtId="37" fontId="16" fillId="39" borderId="16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0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96" xfId="61" applyFont="1" applyFill="1" applyBorder="1" applyAlignment="1">
      <alignment horizontal="center" vertical="center"/>
      <protection/>
    </xf>
    <xf numFmtId="37" fontId="16" fillId="39" borderId="15" xfId="61" applyFont="1" applyFill="1" applyBorder="1" applyAlignment="1">
      <alignment horizontal="center" vertical="center"/>
      <protection/>
    </xf>
    <xf numFmtId="49" fontId="13" fillId="35" borderId="225" xfId="64" applyNumberFormat="1" applyFont="1" applyFill="1" applyBorder="1" applyAlignment="1">
      <alignment horizontal="center" vertical="center" wrapText="1"/>
      <protection/>
    </xf>
    <xf numFmtId="0" fontId="13" fillId="35" borderId="226" xfId="64" applyNumberFormat="1" applyFont="1" applyFill="1" applyBorder="1" applyAlignment="1">
      <alignment horizontal="center" vertical="center" wrapText="1"/>
      <protection/>
    </xf>
    <xf numFmtId="0" fontId="13" fillId="35" borderId="227" xfId="64" applyNumberFormat="1" applyFont="1" applyFill="1" applyBorder="1" applyAlignment="1">
      <alignment horizontal="center" vertical="center" wrapText="1"/>
      <protection/>
    </xf>
    <xf numFmtId="1" fontId="12" fillId="35" borderId="228" xfId="64" applyNumberFormat="1" applyFont="1" applyFill="1" applyBorder="1" applyAlignment="1">
      <alignment horizontal="center" vertical="center" wrapText="1"/>
      <protection/>
    </xf>
    <xf numFmtId="1" fontId="12" fillId="35" borderId="229" xfId="64" applyNumberFormat="1" applyFont="1" applyFill="1" applyBorder="1" applyAlignment="1">
      <alignment horizontal="center" vertical="center" wrapText="1"/>
      <protection/>
    </xf>
    <xf numFmtId="1" fontId="12" fillId="35" borderId="230" xfId="64" applyNumberFormat="1" applyFont="1" applyFill="1" applyBorder="1" applyAlignment="1">
      <alignment horizontal="center" vertical="center" wrapText="1"/>
      <protection/>
    </xf>
    <xf numFmtId="49" fontId="5" fillId="35" borderId="187" xfId="64" applyNumberFormat="1" applyFont="1" applyFill="1" applyBorder="1" applyAlignment="1">
      <alignment horizontal="center" vertical="center" wrapText="1"/>
      <protection/>
    </xf>
    <xf numFmtId="49" fontId="5" fillId="35" borderId="231" xfId="64" applyNumberFormat="1" applyFont="1" applyFill="1" applyBorder="1" applyAlignment="1">
      <alignment horizontal="center" vertical="center" wrapText="1"/>
      <protection/>
    </xf>
    <xf numFmtId="49" fontId="5" fillId="35" borderId="188" xfId="64" applyNumberFormat="1" applyFont="1" applyFill="1" applyBorder="1" applyAlignment="1">
      <alignment horizontal="center" vertical="center" wrapText="1"/>
      <protection/>
    </xf>
    <xf numFmtId="49" fontId="5" fillId="35" borderId="232" xfId="64" applyNumberFormat="1" applyFont="1" applyFill="1" applyBorder="1" applyAlignment="1">
      <alignment horizontal="center" vertical="center" wrapText="1"/>
      <protection/>
    </xf>
    <xf numFmtId="49" fontId="13" fillId="35" borderId="226" xfId="64" applyNumberFormat="1" applyFont="1" applyFill="1" applyBorder="1" applyAlignment="1">
      <alignment horizontal="center" vertical="center" wrapText="1"/>
      <protection/>
    </xf>
    <xf numFmtId="49" fontId="13" fillId="35" borderId="227" xfId="64" applyNumberFormat="1" applyFont="1" applyFill="1" applyBorder="1" applyAlignment="1">
      <alignment horizontal="center" vertical="center" wrapText="1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5" fillId="35" borderId="225" xfId="64" applyFont="1" applyFill="1" applyBorder="1" applyAlignment="1">
      <alignment horizontal="center"/>
      <protection/>
    </xf>
    <xf numFmtId="0" fontId="5" fillId="35" borderId="226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33" xfId="64" applyFont="1" applyFill="1" applyBorder="1" applyAlignment="1">
      <alignment horizontal="center"/>
      <protection/>
    </xf>
    <xf numFmtId="0" fontId="5" fillId="35" borderId="234" xfId="64" applyFont="1" applyFill="1" applyBorder="1" applyAlignment="1">
      <alignment horizontal="center"/>
      <protection/>
    </xf>
    <xf numFmtId="0" fontId="19" fillId="35" borderId="228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33" xfId="64" applyFont="1" applyFill="1" applyBorder="1" applyAlignment="1">
      <alignment horizontal="center" vertical="center"/>
      <protection/>
    </xf>
    <xf numFmtId="0" fontId="16" fillId="35" borderId="230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35" xfId="64" applyFont="1" applyFill="1" applyBorder="1" applyAlignment="1">
      <alignment horizontal="center" vertical="center"/>
      <protection/>
    </xf>
    <xf numFmtId="49" fontId="12" fillId="35" borderId="225" xfId="64" applyNumberFormat="1" applyFont="1" applyFill="1" applyBorder="1" applyAlignment="1">
      <alignment horizontal="center" vertical="center" wrapText="1"/>
      <protection/>
    </xf>
    <xf numFmtId="49" fontId="12" fillId="35" borderId="226" xfId="64" applyNumberFormat="1" applyFont="1" applyFill="1" applyBorder="1" applyAlignment="1">
      <alignment horizontal="center" vertical="center" wrapText="1"/>
      <protection/>
    </xf>
    <xf numFmtId="49" fontId="12" fillId="35" borderId="227" xfId="64" applyNumberFormat="1" applyFont="1" applyFill="1" applyBorder="1" applyAlignment="1">
      <alignment horizontal="center" vertical="center" wrapText="1"/>
      <protection/>
    </xf>
    <xf numFmtId="1" fontId="5" fillId="35" borderId="228" xfId="64" applyNumberFormat="1" applyFont="1" applyFill="1" applyBorder="1" applyAlignment="1">
      <alignment horizontal="center" vertical="center" wrapText="1"/>
      <protection/>
    </xf>
    <xf numFmtId="1" fontId="5" fillId="35" borderId="229" xfId="64" applyNumberFormat="1" applyFont="1" applyFill="1" applyBorder="1" applyAlignment="1">
      <alignment horizontal="center" vertical="center" wrapText="1"/>
      <protection/>
    </xf>
    <xf numFmtId="1" fontId="5" fillId="35" borderId="230" xfId="64" applyNumberFormat="1" applyFont="1" applyFill="1" applyBorder="1" applyAlignment="1">
      <alignment horizontal="center" vertical="center" wrapText="1"/>
      <protection/>
    </xf>
    <xf numFmtId="49" fontId="16" fillId="35" borderId="227" xfId="58" applyNumberFormat="1" applyFont="1" applyFill="1" applyBorder="1" applyAlignment="1">
      <alignment horizontal="center" vertical="center" wrapText="1"/>
      <protection/>
    </xf>
    <xf numFmtId="49" fontId="16" fillId="35" borderId="32" xfId="58" applyNumberFormat="1" applyFont="1" applyFill="1" applyBorder="1" applyAlignment="1">
      <alignment horizontal="center" vertical="center" wrapText="1"/>
      <protection/>
    </xf>
    <xf numFmtId="1" fontId="16" fillId="35" borderId="236" xfId="58" applyNumberFormat="1" applyFont="1" applyFill="1" applyBorder="1" applyAlignment="1">
      <alignment horizontal="center" vertical="center" wrapText="1"/>
      <protection/>
    </xf>
    <xf numFmtId="1" fontId="16" fillId="35" borderId="237" xfId="58" applyNumberFormat="1" applyFont="1" applyFill="1" applyBorder="1" applyAlignment="1">
      <alignment horizontal="center" vertical="center" wrapText="1"/>
      <protection/>
    </xf>
    <xf numFmtId="0" fontId="26" fillId="35" borderId="238" xfId="58" applyFont="1" applyFill="1" applyBorder="1" applyAlignment="1">
      <alignment horizontal="center" vertical="center" wrapText="1"/>
      <protection/>
    </xf>
    <xf numFmtId="0" fontId="17" fillId="35" borderId="239" xfId="58" applyFont="1" applyFill="1" applyBorder="1" applyAlignment="1">
      <alignment horizontal="center"/>
      <protection/>
    </xf>
    <xf numFmtId="0" fontId="17" fillId="35" borderId="240" xfId="58" applyFont="1" applyFill="1" applyBorder="1" applyAlignment="1">
      <alignment horizontal="center"/>
      <protection/>
    </xf>
    <xf numFmtId="0" fontId="17" fillId="35" borderId="241" xfId="58" applyFont="1" applyFill="1" applyBorder="1" applyAlignment="1">
      <alignment horizontal="center"/>
      <protection/>
    </xf>
    <xf numFmtId="0" fontId="17" fillId="35" borderId="242" xfId="58" applyFont="1" applyFill="1" applyBorder="1" applyAlignment="1">
      <alignment horizontal="center"/>
      <protection/>
    </xf>
    <xf numFmtId="0" fontId="17" fillId="35" borderId="243" xfId="58" applyFont="1" applyFill="1" applyBorder="1" applyAlignment="1">
      <alignment horizontal="center"/>
      <protection/>
    </xf>
    <xf numFmtId="49" fontId="16" fillId="35" borderId="244" xfId="58" applyNumberFormat="1" applyFont="1" applyFill="1" applyBorder="1" applyAlignment="1">
      <alignment horizontal="center" vertical="center" wrapText="1"/>
      <protection/>
    </xf>
    <xf numFmtId="0" fontId="27" fillId="0" borderId="245" xfId="58" applyFont="1" applyBorder="1" applyAlignment="1">
      <alignment horizontal="center" vertical="center" wrapText="1"/>
      <protection/>
    </xf>
    <xf numFmtId="49" fontId="16" fillId="35" borderId="34" xfId="58" applyNumberFormat="1" applyFont="1" applyFill="1" applyBorder="1" applyAlignment="1">
      <alignment horizontal="center" vertical="center" wrapText="1"/>
      <protection/>
    </xf>
    <xf numFmtId="49" fontId="16" fillId="35" borderId="246" xfId="58" applyNumberFormat="1" applyFont="1" applyFill="1" applyBorder="1" applyAlignment="1">
      <alignment horizontal="center" vertical="center" wrapText="1"/>
      <protection/>
    </xf>
    <xf numFmtId="0" fontId="19" fillId="35" borderId="93" xfId="58" applyFont="1" applyFill="1" applyBorder="1" applyAlignment="1">
      <alignment horizontal="center" vertical="center"/>
      <protection/>
    </xf>
    <xf numFmtId="0" fontId="19" fillId="35" borderId="95" xfId="58" applyFont="1" applyFill="1" applyBorder="1" applyAlignment="1">
      <alignment horizontal="center" vertical="center"/>
      <protection/>
    </xf>
    <xf numFmtId="0" fontId="19" fillId="35" borderId="96" xfId="58" applyFont="1" applyFill="1" applyBorder="1" applyAlignment="1">
      <alignment horizontal="center" vertical="center"/>
      <protection/>
    </xf>
    <xf numFmtId="1" fontId="13" fillId="35" borderId="247" xfId="58" applyNumberFormat="1" applyFont="1" applyFill="1" applyBorder="1" applyAlignment="1">
      <alignment horizontal="center" vertical="center" wrapText="1"/>
      <protection/>
    </xf>
    <xf numFmtId="0" fontId="14" fillId="35" borderId="248" xfId="58" applyFont="1" applyFill="1" applyBorder="1" applyAlignment="1">
      <alignment vertical="center"/>
      <protection/>
    </xf>
    <xf numFmtId="0" fontId="14" fillId="35" borderId="249" xfId="58" applyFont="1" applyFill="1" applyBorder="1" applyAlignment="1">
      <alignment vertical="center"/>
      <protection/>
    </xf>
    <xf numFmtId="0" fontId="14" fillId="35" borderId="250" xfId="58" applyFont="1" applyFill="1" applyBorder="1" applyAlignment="1">
      <alignment vertical="center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49" fontId="13" fillId="35" borderId="252" xfId="58" applyNumberFormat="1" applyFont="1" applyFill="1" applyBorder="1" applyAlignment="1">
      <alignment horizontal="center" vertical="center" wrapText="1"/>
      <protection/>
    </xf>
    <xf numFmtId="49" fontId="13" fillId="35" borderId="253" xfId="58" applyNumberFormat="1" applyFont="1" applyFill="1" applyBorder="1" applyAlignment="1">
      <alignment horizontal="center" vertical="center" wrapText="1"/>
      <protection/>
    </xf>
    <xf numFmtId="49" fontId="13" fillId="35" borderId="254" xfId="58" applyNumberFormat="1" applyFont="1" applyFill="1" applyBorder="1" applyAlignment="1">
      <alignment horizontal="center" vertical="center" wrapText="1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0" fontId="31" fillId="35" borderId="16" xfId="58" applyFont="1" applyFill="1" applyBorder="1" applyAlignment="1">
      <alignment horizontal="center" vertical="center"/>
      <protection/>
    </xf>
    <xf numFmtId="0" fontId="31" fillId="35" borderId="0" xfId="58" applyFont="1" applyFill="1" applyBorder="1" applyAlignment="1">
      <alignment horizontal="center" vertical="center"/>
      <protection/>
    </xf>
    <xf numFmtId="0" fontId="31" fillId="35" borderId="15" xfId="58" applyFont="1" applyFill="1" applyBorder="1" applyAlignment="1">
      <alignment horizontal="center" vertical="center"/>
      <protection/>
    </xf>
    <xf numFmtId="1" fontId="13" fillId="35" borderId="228" xfId="64" applyNumberFormat="1" applyFont="1" applyFill="1" applyBorder="1" applyAlignment="1">
      <alignment horizontal="center" vertical="center" wrapText="1"/>
      <protection/>
    </xf>
    <xf numFmtId="1" fontId="13" fillId="35" borderId="229" xfId="64" applyNumberFormat="1" applyFont="1" applyFill="1" applyBorder="1" applyAlignment="1">
      <alignment horizontal="center" vertical="center" wrapText="1"/>
      <protection/>
    </xf>
    <xf numFmtId="1" fontId="13" fillId="35" borderId="230" xfId="64" applyNumberFormat="1" applyFont="1" applyFill="1" applyBorder="1" applyAlignment="1">
      <alignment horizontal="center" vertical="center" wrapText="1"/>
      <protection/>
    </xf>
    <xf numFmtId="0" fontId="31" fillId="35" borderId="20" xfId="65" applyFont="1" applyFill="1" applyBorder="1" applyAlignment="1">
      <alignment horizontal="center" vertical="center"/>
      <protection/>
    </xf>
    <xf numFmtId="0" fontId="31" fillId="35" borderId="17" xfId="65" applyFont="1" applyFill="1" applyBorder="1" applyAlignment="1">
      <alignment horizontal="center" vertical="center"/>
      <protection/>
    </xf>
    <xf numFmtId="0" fontId="31" fillId="35" borderId="19" xfId="65" applyFont="1" applyFill="1" applyBorder="1" applyAlignment="1">
      <alignment horizontal="center" vertical="center"/>
      <protection/>
    </xf>
    <xf numFmtId="0" fontId="12" fillId="35" borderId="225" xfId="64" applyFont="1" applyFill="1" applyBorder="1" applyAlignment="1">
      <alignment horizontal="center"/>
      <protection/>
    </xf>
    <xf numFmtId="0" fontId="12" fillId="35" borderId="226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33" xfId="64" applyFont="1" applyFill="1" applyBorder="1" applyAlignment="1">
      <alignment horizontal="center"/>
      <protection/>
    </xf>
    <xf numFmtId="0" fontId="12" fillId="35" borderId="234" xfId="64" applyFont="1" applyFill="1" applyBorder="1" applyAlignment="1">
      <alignment horizontal="center"/>
      <protection/>
    </xf>
    <xf numFmtId="0" fontId="31" fillId="35" borderId="93" xfId="65" applyFont="1" applyFill="1" applyBorder="1" applyAlignment="1">
      <alignment horizontal="center" vertical="center"/>
      <protection/>
    </xf>
    <xf numFmtId="0" fontId="31" fillId="35" borderId="95" xfId="65" applyFont="1" applyFill="1" applyBorder="1" applyAlignment="1">
      <alignment horizontal="center" vertical="center"/>
      <protection/>
    </xf>
    <xf numFmtId="0" fontId="31" fillId="35" borderId="96" xfId="65" applyFont="1" applyFill="1" applyBorder="1" applyAlignment="1">
      <alignment horizontal="center" vertic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0" fontId="13" fillId="35" borderId="225" xfId="64" applyFont="1" applyFill="1" applyBorder="1" applyAlignment="1">
      <alignment horizontal="center" vertical="center"/>
      <protection/>
    </xf>
    <xf numFmtId="0" fontId="13" fillId="35" borderId="226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33" xfId="64" applyFont="1" applyFill="1" applyBorder="1" applyAlignment="1">
      <alignment horizontal="center" vertical="center"/>
      <protection/>
    </xf>
    <xf numFmtId="0" fontId="13" fillId="35" borderId="234" xfId="64" applyFont="1" applyFill="1" applyBorder="1" applyAlignment="1">
      <alignment horizontal="center" vertical="center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258" xfId="58" applyNumberFormat="1" applyFont="1" applyFill="1" applyBorder="1" applyAlignment="1">
      <alignment horizontal="center" vertical="center" wrapText="1"/>
      <protection/>
    </xf>
    <xf numFmtId="1" fontId="12" fillId="35" borderId="73" xfId="58" applyNumberFormat="1" applyFont="1" applyFill="1" applyBorder="1" applyAlignment="1">
      <alignment horizontal="center" vertical="center" wrapText="1"/>
      <protection/>
    </xf>
    <xf numFmtId="1" fontId="12" fillId="35" borderId="84" xfId="58" applyNumberFormat="1" applyFont="1" applyFill="1" applyBorder="1" applyAlignment="1">
      <alignment horizontal="center" vertical="center" wrapText="1"/>
      <protection/>
    </xf>
    <xf numFmtId="0" fontId="6" fillId="35" borderId="44" xfId="58" applyFont="1" applyFill="1" applyBorder="1" applyAlignment="1">
      <alignment horizontal="center" vertical="center" wrapText="1"/>
      <protection/>
    </xf>
    <xf numFmtId="1" fontId="12" fillId="35" borderId="58" xfId="58" applyNumberFormat="1" applyFont="1" applyFill="1" applyBorder="1" applyAlignment="1">
      <alignment horizontal="center" vertical="center" wrapText="1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0" fontId="6" fillId="35" borderId="259" xfId="58" applyFont="1" applyFill="1" applyBorder="1" applyAlignment="1">
      <alignment horizontal="center" vertical="center" wrapText="1"/>
      <protection/>
    </xf>
    <xf numFmtId="0" fontId="13" fillId="35" borderId="239" xfId="58" applyFont="1" applyFill="1" applyBorder="1" applyAlignment="1">
      <alignment horizontal="center"/>
      <protection/>
    </xf>
    <xf numFmtId="0" fontId="13" fillId="35" borderId="240" xfId="58" applyFont="1" applyFill="1" applyBorder="1" applyAlignment="1">
      <alignment horizontal="center"/>
      <protection/>
    </xf>
    <xf numFmtId="0" fontId="13" fillId="35" borderId="241" xfId="58" applyFont="1" applyFill="1" applyBorder="1" applyAlignment="1">
      <alignment horizontal="center"/>
      <protection/>
    </xf>
    <xf numFmtId="0" fontId="13" fillId="35" borderId="260" xfId="58" applyFont="1" applyFill="1" applyBorder="1" applyAlignment="1">
      <alignment horizontal="center"/>
      <protection/>
    </xf>
    <xf numFmtId="0" fontId="13" fillId="35" borderId="242" xfId="58" applyFont="1" applyFill="1" applyBorder="1" applyAlignment="1">
      <alignment horizontal="center"/>
      <protection/>
    </xf>
    <xf numFmtId="49" fontId="16" fillId="35" borderId="261" xfId="58" applyNumberFormat="1" applyFont="1" applyFill="1" applyBorder="1" applyAlignment="1">
      <alignment horizontal="center" vertical="center" wrapText="1"/>
      <protection/>
    </xf>
    <xf numFmtId="0" fontId="27" fillId="0" borderId="262" xfId="58" applyFont="1" applyBorder="1" applyAlignment="1">
      <alignment horizontal="center" vertical="center" wrapText="1"/>
      <protection/>
    </xf>
    <xf numFmtId="0" fontId="31" fillId="35" borderId="93" xfId="58" applyFont="1" applyFill="1" applyBorder="1" applyAlignment="1">
      <alignment horizontal="center" vertical="center"/>
      <protection/>
    </xf>
    <xf numFmtId="0" fontId="31" fillId="35" borderId="95" xfId="58" applyFont="1" applyFill="1" applyBorder="1" applyAlignment="1">
      <alignment horizontal="center" vertical="center"/>
      <protection/>
    </xf>
    <xf numFmtId="0" fontId="31" fillId="35" borderId="96" xfId="58" applyFont="1" applyFill="1" applyBorder="1" applyAlignment="1">
      <alignment horizontal="center" vertical="center"/>
      <protection/>
    </xf>
    <xf numFmtId="1" fontId="13" fillId="35" borderId="54" xfId="58" applyNumberFormat="1" applyFont="1" applyFill="1" applyBorder="1" applyAlignment="1">
      <alignment horizontal="center" vertical="center" wrapText="1"/>
      <protection/>
    </xf>
    <xf numFmtId="1" fontId="13" fillId="35" borderId="64" xfId="58" applyNumberFormat="1" applyFont="1" applyFill="1" applyBorder="1" applyAlignment="1">
      <alignment horizontal="center" vertical="center" wrapText="1"/>
      <protection/>
    </xf>
    <xf numFmtId="0" fontId="14" fillId="35" borderId="211" xfId="58" applyFont="1" applyFill="1" applyBorder="1" applyAlignment="1">
      <alignment horizontal="center" vertical="center" wrapText="1"/>
      <protection/>
    </xf>
    <xf numFmtId="49" fontId="13" fillId="35" borderId="263" xfId="58" applyNumberFormat="1" applyFont="1" applyFill="1" applyBorder="1" applyAlignment="1">
      <alignment horizontal="center" vertical="center" wrapText="1"/>
      <protection/>
    </xf>
    <xf numFmtId="49" fontId="13" fillId="35" borderId="264" xfId="58" applyNumberFormat="1" applyFont="1" applyFill="1" applyBorder="1" applyAlignment="1">
      <alignment horizontal="center" vertical="center" wrapText="1"/>
      <protection/>
    </xf>
    <xf numFmtId="49" fontId="13" fillId="35" borderId="265" xfId="58" applyNumberFormat="1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49" fontId="16" fillId="35" borderId="57" xfId="58" applyNumberFormat="1" applyFont="1" applyFill="1" applyBorder="1" applyAlignment="1">
      <alignment horizontal="center" vertical="center" wrapText="1"/>
      <protection/>
    </xf>
    <xf numFmtId="49" fontId="16" fillId="35" borderId="258" xfId="58" applyNumberFormat="1" applyFont="1" applyFill="1" applyBorder="1" applyAlignment="1">
      <alignment horizontal="center" vertical="center" wrapText="1"/>
      <protection/>
    </xf>
    <xf numFmtId="1" fontId="17" fillId="35" borderId="247" xfId="58" applyNumberFormat="1" applyFont="1" applyFill="1" applyBorder="1" applyAlignment="1">
      <alignment horizontal="center" vertical="center" wrapText="1"/>
      <protection/>
    </xf>
    <xf numFmtId="0" fontId="28" fillId="35" borderId="248" xfId="58" applyFont="1" applyFill="1" applyBorder="1" applyAlignment="1">
      <alignment vertical="center"/>
      <protection/>
    </xf>
    <xf numFmtId="0" fontId="28" fillId="35" borderId="249" xfId="58" applyFont="1" applyFill="1" applyBorder="1" applyAlignment="1">
      <alignment vertical="center"/>
      <protection/>
    </xf>
    <xf numFmtId="0" fontId="28" fillId="35" borderId="250" xfId="58" applyFont="1" applyFill="1" applyBorder="1" applyAlignment="1">
      <alignment vertical="center"/>
      <protection/>
    </xf>
    <xf numFmtId="49" fontId="16" fillId="35" borderId="266" xfId="58" applyNumberFormat="1" applyFont="1" applyFill="1" applyBorder="1" applyAlignment="1">
      <alignment horizontal="center" vertical="center" wrapText="1"/>
      <protection/>
    </xf>
    <xf numFmtId="1" fontId="16" fillId="35" borderId="247" xfId="58" applyNumberFormat="1" applyFont="1" applyFill="1" applyBorder="1" applyAlignment="1">
      <alignment horizontal="center" vertical="center" wrapText="1"/>
      <protection/>
    </xf>
    <xf numFmtId="0" fontId="26" fillId="35" borderId="248" xfId="58" applyFont="1" applyFill="1" applyBorder="1" applyAlignment="1">
      <alignment vertical="center"/>
      <protection/>
    </xf>
    <xf numFmtId="0" fontId="26" fillId="35" borderId="249" xfId="58" applyFont="1" applyFill="1" applyBorder="1" applyAlignment="1">
      <alignment vertical="center"/>
      <protection/>
    </xf>
    <xf numFmtId="0" fontId="26" fillId="35" borderId="250" xfId="58" applyFont="1" applyFill="1" applyBorder="1" applyAlignment="1">
      <alignment vertical="center"/>
      <protection/>
    </xf>
    <xf numFmtId="49" fontId="16" fillId="35" borderId="267" xfId="58" applyNumberFormat="1" applyFont="1" applyFill="1" applyBorder="1" applyAlignment="1">
      <alignment horizontal="center" vertical="center" wrapText="1"/>
      <protection/>
    </xf>
    <xf numFmtId="49" fontId="16" fillId="35" borderId="226" xfId="58" applyNumberFormat="1" applyFont="1" applyFill="1" applyBorder="1" applyAlignment="1">
      <alignment horizontal="center" vertical="center" wrapText="1"/>
      <protection/>
    </xf>
    <xf numFmtId="49" fontId="16" fillId="35" borderId="234" xfId="58" applyNumberFormat="1" applyFont="1" applyFill="1" applyBorder="1" applyAlignment="1">
      <alignment horizontal="center" vertical="center" wrapText="1"/>
      <protection/>
    </xf>
    <xf numFmtId="1" fontId="16" fillId="35" borderId="268" xfId="58" applyNumberFormat="1" applyFont="1" applyFill="1" applyBorder="1" applyAlignment="1">
      <alignment horizontal="center" vertical="center" wrapText="1"/>
      <protection/>
    </xf>
    <xf numFmtId="1" fontId="16" fillId="35" borderId="269" xfId="58" applyNumberFormat="1" applyFont="1" applyFill="1" applyBorder="1" applyAlignment="1">
      <alignment horizontal="center" vertical="center" wrapText="1"/>
      <protection/>
    </xf>
    <xf numFmtId="49" fontId="16" fillId="35" borderId="225" xfId="58" applyNumberFormat="1" applyFont="1" applyFill="1" applyBorder="1" applyAlignment="1">
      <alignment horizontal="center" vertical="center" wrapText="1"/>
      <protection/>
    </xf>
    <xf numFmtId="49" fontId="13" fillId="35" borderId="270" xfId="58" applyNumberFormat="1" applyFont="1" applyFill="1" applyBorder="1" applyAlignment="1">
      <alignment horizontal="center" vertical="center" wrapText="1"/>
      <protection/>
    </xf>
    <xf numFmtId="49" fontId="16" fillId="35" borderId="245" xfId="58" applyNumberFormat="1" applyFont="1" applyFill="1" applyBorder="1" applyAlignment="1">
      <alignment horizontal="center" vertical="center" wrapText="1"/>
      <protection/>
    </xf>
    <xf numFmtId="1" fontId="16" fillId="35" borderId="271" xfId="58" applyNumberFormat="1" applyFont="1" applyFill="1" applyBorder="1" applyAlignment="1">
      <alignment horizontal="center" vertical="center" wrapText="1"/>
      <protection/>
    </xf>
    <xf numFmtId="1" fontId="16" fillId="35" borderId="70" xfId="58" applyNumberFormat="1" applyFont="1" applyFill="1" applyBorder="1" applyAlignment="1">
      <alignment horizontal="center" vertical="center" wrapText="1"/>
      <protection/>
    </xf>
    <xf numFmtId="1" fontId="16" fillId="35" borderId="272" xfId="58" applyNumberFormat="1" applyFont="1" applyFill="1" applyBorder="1" applyAlignment="1">
      <alignment horizontal="center" vertical="center" wrapText="1"/>
      <protection/>
    </xf>
    <xf numFmtId="0" fontId="17" fillId="35" borderId="273" xfId="58" applyFont="1" applyFill="1" applyBorder="1" applyAlignment="1">
      <alignment horizontal="center"/>
      <protection/>
    </xf>
    <xf numFmtId="0" fontId="17" fillId="35" borderId="274" xfId="58" applyFont="1" applyFill="1" applyBorder="1" applyAlignment="1">
      <alignment horizontal="center"/>
      <protection/>
    </xf>
    <xf numFmtId="0" fontId="17" fillId="35" borderId="275" xfId="58" applyFont="1" applyFill="1" applyBorder="1" applyAlignment="1">
      <alignment horizontal="center"/>
      <protection/>
    </xf>
    <xf numFmtId="0" fontId="17" fillId="35" borderId="276" xfId="58" applyFont="1" applyFill="1" applyBorder="1" applyAlignment="1">
      <alignment horizontal="center"/>
      <protection/>
    </xf>
    <xf numFmtId="0" fontId="92" fillId="34" borderId="277" xfId="58" applyNumberFormat="1" applyFont="1" applyFill="1" applyBorder="1" applyAlignment="1">
      <alignment vertical="center"/>
      <protection/>
    </xf>
    <xf numFmtId="3" fontId="92" fillId="34" borderId="239" xfId="58" applyNumberFormat="1" applyFont="1" applyFill="1" applyBorder="1" applyAlignment="1">
      <alignment vertical="center"/>
      <protection/>
    </xf>
    <xf numFmtId="3" fontId="92" fillId="34" borderId="274" xfId="58" applyNumberFormat="1" applyFont="1" applyFill="1" applyBorder="1" applyAlignment="1">
      <alignment vertical="center"/>
      <protection/>
    </xf>
    <xf numFmtId="3" fontId="92" fillId="34" borderId="278" xfId="58" applyNumberFormat="1" applyFont="1" applyFill="1" applyBorder="1" applyAlignment="1">
      <alignment vertical="center"/>
      <protection/>
    </xf>
    <xf numFmtId="9" fontId="92" fillId="34" borderId="260" xfId="58" applyNumberFormat="1" applyFont="1" applyFill="1" applyBorder="1" applyAlignment="1">
      <alignment vertical="center"/>
      <protection/>
    </xf>
    <xf numFmtId="10" fontId="92" fillId="34" borderId="241" xfId="58" applyNumberFormat="1" applyFont="1" applyFill="1" applyBorder="1" applyAlignment="1">
      <alignment horizontal="right" vertical="center"/>
      <protection/>
    </xf>
    <xf numFmtId="10" fontId="92" fillId="34" borderId="64" xfId="58" applyNumberFormat="1" applyFont="1" applyFill="1" applyBorder="1" applyAlignment="1">
      <alignment horizontal="right" vertical="center"/>
      <protection/>
    </xf>
    <xf numFmtId="0" fontId="92" fillId="0" borderId="0" xfId="58" applyFont="1" applyFill="1" applyAlignment="1">
      <alignment vertical="center"/>
      <protection/>
    </xf>
    <xf numFmtId="10" fontId="3" fillId="0" borderId="195" xfId="58" applyNumberFormat="1" applyFont="1" applyFill="1" applyBorder="1" applyAlignment="1">
      <alignment horizontal="right"/>
      <protection/>
    </xf>
    <xf numFmtId="10" fontId="3" fillId="0" borderId="191" xfId="58" applyNumberFormat="1" applyFont="1" applyFill="1" applyBorder="1" applyAlignment="1">
      <alignment horizontal="right"/>
      <protection/>
    </xf>
    <xf numFmtId="3" fontId="3" fillId="0" borderId="279" xfId="58" applyNumberFormat="1" applyFont="1" applyFill="1" applyBorder="1">
      <alignment/>
      <protection/>
    </xf>
    <xf numFmtId="10" fontId="3" fillId="0" borderId="191" xfId="58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191" customWidth="1"/>
    <col min="2" max="2" width="14.421875" style="191" customWidth="1"/>
    <col min="3" max="3" width="67.421875" style="191" customWidth="1"/>
    <col min="4" max="4" width="2.140625" style="191" customWidth="1"/>
    <col min="5" max="16384" width="11.421875" style="191" customWidth="1"/>
  </cols>
  <sheetData>
    <row r="1" ht="2.25" customHeight="1" thickBot="1">
      <c r="B1" s="190"/>
    </row>
    <row r="2" spans="2:3" ht="11.25" customHeight="1" thickTop="1">
      <c r="B2" s="456"/>
      <c r="C2" s="457"/>
    </row>
    <row r="3" spans="2:3" ht="21.75" customHeight="1">
      <c r="B3" s="458" t="s">
        <v>66</v>
      </c>
      <c r="C3" s="459"/>
    </row>
    <row r="4" spans="2:3" ht="18" customHeight="1">
      <c r="B4" s="460" t="s">
        <v>67</v>
      </c>
      <c r="C4" s="459"/>
    </row>
    <row r="5" spans="2:3" ht="18" customHeight="1">
      <c r="B5" s="461" t="s">
        <v>68</v>
      </c>
      <c r="C5" s="459"/>
    </row>
    <row r="6" spans="2:3" ht="9" customHeight="1">
      <c r="B6" s="458"/>
      <c r="C6" s="459"/>
    </row>
    <row r="7" spans="2:3" ht="3" customHeight="1">
      <c r="B7" s="462"/>
      <c r="C7" s="463"/>
    </row>
    <row r="8" spans="2:5" ht="24">
      <c r="B8" s="554" t="s">
        <v>150</v>
      </c>
      <c r="C8" s="555"/>
      <c r="E8" s="192"/>
    </row>
    <row r="9" spans="2:5" ht="23.25">
      <c r="B9" s="556" t="s">
        <v>35</v>
      </c>
      <c r="C9" s="557"/>
      <c r="E9" s="192"/>
    </row>
    <row r="10" spans="2:3" ht="18.75" customHeight="1">
      <c r="B10" s="558" t="s">
        <v>69</v>
      </c>
      <c r="C10" s="559"/>
    </row>
    <row r="11" spans="2:3" ht="4.5" customHeight="1" thickBot="1">
      <c r="B11" s="464"/>
      <c r="C11" s="465"/>
    </row>
    <row r="12" spans="2:3" ht="19.5" customHeight="1" thickBot="1" thickTop="1">
      <c r="B12" s="471" t="s">
        <v>70</v>
      </c>
      <c r="C12" s="472" t="s">
        <v>125</v>
      </c>
    </row>
    <row r="13" spans="2:3" ht="19.5" customHeight="1" thickTop="1">
      <c r="B13" s="193" t="s">
        <v>71</v>
      </c>
      <c r="C13" s="194" t="s">
        <v>72</v>
      </c>
    </row>
    <row r="14" spans="2:3" ht="19.5" customHeight="1">
      <c r="B14" s="466" t="s">
        <v>73</v>
      </c>
      <c r="C14" s="467" t="s">
        <v>74</v>
      </c>
    </row>
    <row r="15" spans="2:3" ht="19.5" customHeight="1">
      <c r="B15" s="195" t="s">
        <v>75</v>
      </c>
      <c r="C15" s="196" t="s">
        <v>76</v>
      </c>
    </row>
    <row r="16" spans="2:3" ht="19.5" customHeight="1">
      <c r="B16" s="466" t="s">
        <v>77</v>
      </c>
      <c r="C16" s="467" t="s">
        <v>78</v>
      </c>
    </row>
    <row r="17" spans="2:3" ht="19.5" customHeight="1">
      <c r="B17" s="195" t="s">
        <v>79</v>
      </c>
      <c r="C17" s="196" t="s">
        <v>80</v>
      </c>
    </row>
    <row r="18" spans="2:3" ht="19.5" customHeight="1">
      <c r="B18" s="466" t="s">
        <v>81</v>
      </c>
      <c r="C18" s="467" t="s">
        <v>82</v>
      </c>
    </row>
    <row r="19" spans="2:3" ht="19.5" customHeight="1">
      <c r="B19" s="195" t="s">
        <v>83</v>
      </c>
      <c r="C19" s="196" t="s">
        <v>84</v>
      </c>
    </row>
    <row r="20" spans="2:3" ht="19.5" customHeight="1">
      <c r="B20" s="466" t="s">
        <v>85</v>
      </c>
      <c r="C20" s="467" t="s">
        <v>86</v>
      </c>
    </row>
    <row r="21" spans="2:3" ht="19.5" customHeight="1">
      <c r="B21" s="195" t="s">
        <v>87</v>
      </c>
      <c r="C21" s="196" t="s">
        <v>88</v>
      </c>
    </row>
    <row r="22" spans="2:3" ht="19.5" customHeight="1">
      <c r="B22" s="466" t="s">
        <v>89</v>
      </c>
      <c r="C22" s="467" t="s">
        <v>90</v>
      </c>
    </row>
    <row r="23" spans="2:3" ht="20.25" customHeight="1">
      <c r="B23" s="195" t="s">
        <v>91</v>
      </c>
      <c r="C23" s="196" t="s">
        <v>92</v>
      </c>
    </row>
    <row r="24" spans="2:3" ht="20.25" customHeight="1">
      <c r="B24" s="466" t="s">
        <v>93</v>
      </c>
      <c r="C24" s="467" t="s">
        <v>94</v>
      </c>
    </row>
    <row r="25" spans="2:3" ht="20.25" customHeight="1">
      <c r="B25" s="195" t="s">
        <v>95</v>
      </c>
      <c r="C25" s="197" t="s">
        <v>96</v>
      </c>
    </row>
    <row r="26" spans="2:3" ht="20.25" customHeight="1">
      <c r="B26" s="466" t="s">
        <v>97</v>
      </c>
      <c r="C26" s="468" t="s">
        <v>98</v>
      </c>
    </row>
    <row r="27" spans="2:4" ht="20.25" customHeight="1">
      <c r="B27" s="195" t="s">
        <v>108</v>
      </c>
      <c r="C27" s="196" t="s">
        <v>118</v>
      </c>
      <c r="D27" s="221"/>
    </row>
    <row r="28" spans="2:4" ht="20.25" customHeight="1">
      <c r="B28" s="466" t="s">
        <v>109</v>
      </c>
      <c r="C28" s="467" t="s">
        <v>119</v>
      </c>
      <c r="D28" s="221"/>
    </row>
    <row r="29" spans="2:4" ht="20.25" customHeight="1">
      <c r="B29" s="195" t="s">
        <v>110</v>
      </c>
      <c r="C29" s="197" t="s">
        <v>120</v>
      </c>
      <c r="D29" s="221"/>
    </row>
    <row r="30" spans="2:4" ht="20.25" customHeight="1" thickBot="1">
      <c r="B30" s="469" t="s">
        <v>111</v>
      </c>
      <c r="C30" s="470" t="s">
        <v>121</v>
      </c>
      <c r="D30" s="221"/>
    </row>
    <row r="31" s="268" customFormat="1" ht="15" customHeight="1" thickTop="1"/>
    <row r="32" s="268" customFormat="1" ht="13.5">
      <c r="B32" s="269"/>
    </row>
    <row r="33" s="268" customFormat="1" ht="12.75"/>
    <row r="34" s="268" customFormat="1" ht="12.75"/>
    <row r="35" spans="1:3" ht="13.5">
      <c r="A35" s="214"/>
      <c r="B35" s="215" t="s">
        <v>126</v>
      </c>
      <c r="C35" s="214"/>
    </row>
    <row r="36" spans="1:3" ht="12.75">
      <c r="A36" s="214"/>
      <c r="B36" s="214" t="s">
        <v>127</v>
      </c>
      <c r="C36" s="214"/>
    </row>
    <row r="37" spans="1:3" ht="12.75">
      <c r="A37" s="214"/>
      <c r="B37" s="214"/>
      <c r="C37" s="214"/>
    </row>
    <row r="38" spans="1:3" ht="13.5">
      <c r="A38" s="214"/>
      <c r="B38" s="215" t="s">
        <v>128</v>
      </c>
      <c r="C38" s="214"/>
    </row>
    <row r="39" spans="1:3" ht="12.75">
      <c r="A39" s="214"/>
      <c r="B39" s="214" t="s">
        <v>129</v>
      </c>
      <c r="C39" s="214"/>
    </row>
    <row r="40" spans="1:3" ht="12.75">
      <c r="A40" s="214"/>
      <c r="B40" s="214"/>
      <c r="C40" s="214"/>
    </row>
    <row r="41" spans="1:3" ht="15">
      <c r="A41" s="214"/>
      <c r="B41" s="216" t="s">
        <v>99</v>
      </c>
      <c r="C41" s="214"/>
    </row>
    <row r="42" spans="1:3" ht="13.5">
      <c r="A42" s="214"/>
      <c r="B42" s="215" t="s">
        <v>130</v>
      </c>
      <c r="C42" s="214"/>
    </row>
    <row r="43" spans="1:3" ht="13.5">
      <c r="A43" s="214"/>
      <c r="B43" s="217" t="s">
        <v>100</v>
      </c>
      <c r="C43" s="214"/>
    </row>
    <row r="44" spans="1:3" ht="12.75">
      <c r="A44" s="214"/>
      <c r="B44" s="218" t="s">
        <v>101</v>
      </c>
      <c r="C44" s="214"/>
    </row>
    <row r="45" spans="1:3" ht="12.75">
      <c r="A45" s="214"/>
      <c r="B45" s="214"/>
      <c r="C45" s="214"/>
    </row>
    <row r="46" spans="1:3" ht="12.75">
      <c r="A46" s="214"/>
      <c r="B46" s="214"/>
      <c r="C46" s="21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106" customWidth="1"/>
    <col min="2" max="2" width="9.8515625" style="106" customWidth="1"/>
    <col min="3" max="3" width="12.00390625" style="106" customWidth="1"/>
    <col min="4" max="4" width="9.140625" style="106" bestFit="1" customWidth="1"/>
    <col min="5" max="5" width="9.7109375" style="106" bestFit="1" customWidth="1"/>
    <col min="6" max="6" width="9.7109375" style="106" customWidth="1"/>
    <col min="7" max="7" width="11.7109375" style="106" customWidth="1"/>
    <col min="8" max="8" width="9.140625" style="106" bestFit="1" customWidth="1"/>
    <col min="9" max="9" width="9.7109375" style="106" bestFit="1" customWidth="1"/>
    <col min="10" max="10" width="10.421875" style="106" customWidth="1"/>
    <col min="11" max="11" width="12.00390625" style="106" customWidth="1"/>
    <col min="12" max="12" width="9.421875" style="106" bestFit="1" customWidth="1"/>
    <col min="13" max="13" width="9.7109375" style="106" bestFit="1" customWidth="1"/>
    <col min="14" max="14" width="9.7109375" style="106" customWidth="1"/>
    <col min="15" max="15" width="11.57421875" style="106" customWidth="1"/>
    <col min="16" max="16" width="9.421875" style="106" bestFit="1" customWidth="1"/>
    <col min="17" max="17" width="10.28125" style="106" customWidth="1"/>
    <col min="18" max="16384" width="9.140625" style="106" customWidth="1"/>
  </cols>
  <sheetData>
    <row r="1" spans="16:17" ht="16.5">
      <c r="P1" s="606" t="s">
        <v>26</v>
      </c>
      <c r="Q1" s="606"/>
    </row>
    <row r="2" ht="3.75" customHeight="1" thickBot="1"/>
    <row r="3" spans="1:17" ht="24" customHeight="1" thickTop="1">
      <c r="A3" s="669" t="s">
        <v>46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</row>
    <row r="4" spans="1:17" ht="23.25" customHeight="1" thickBot="1">
      <c r="A4" s="661" t="s">
        <v>35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</row>
    <row r="5" spans="1:17" s="110" customFormat="1" ht="20.25" customHeight="1" thickBot="1">
      <c r="A5" s="672" t="s">
        <v>131</v>
      </c>
      <c r="B5" s="675" t="s">
        <v>33</v>
      </c>
      <c r="C5" s="676"/>
      <c r="D5" s="676"/>
      <c r="E5" s="676"/>
      <c r="F5" s="677"/>
      <c r="G5" s="677"/>
      <c r="H5" s="677"/>
      <c r="I5" s="678"/>
      <c r="J5" s="676" t="s">
        <v>32</v>
      </c>
      <c r="K5" s="676"/>
      <c r="L5" s="676"/>
      <c r="M5" s="676"/>
      <c r="N5" s="676"/>
      <c r="O5" s="676"/>
      <c r="P5" s="676"/>
      <c r="Q5" s="679"/>
    </row>
    <row r="6" spans="1:17" s="265" customFormat="1" ht="28.5" customHeight="1" thickBot="1">
      <c r="A6" s="673"/>
      <c r="B6" s="594" t="s">
        <v>151</v>
      </c>
      <c r="C6" s="604"/>
      <c r="D6" s="605"/>
      <c r="E6" s="600" t="s">
        <v>31</v>
      </c>
      <c r="F6" s="594" t="s">
        <v>152</v>
      </c>
      <c r="G6" s="604"/>
      <c r="H6" s="605"/>
      <c r="I6" s="602" t="s">
        <v>30</v>
      </c>
      <c r="J6" s="594" t="s">
        <v>153</v>
      </c>
      <c r="K6" s="604"/>
      <c r="L6" s="605"/>
      <c r="M6" s="600" t="s">
        <v>31</v>
      </c>
      <c r="N6" s="594" t="s">
        <v>154</v>
      </c>
      <c r="O6" s="604"/>
      <c r="P6" s="605"/>
      <c r="Q6" s="600" t="s">
        <v>30</v>
      </c>
    </row>
    <row r="7" spans="1:17" s="109" customFormat="1" ht="22.5" customHeight="1" thickBot="1">
      <c r="A7" s="674"/>
      <c r="B7" s="77" t="s">
        <v>20</v>
      </c>
      <c r="C7" s="74" t="s">
        <v>19</v>
      </c>
      <c r="D7" s="74" t="s">
        <v>15</v>
      </c>
      <c r="E7" s="601"/>
      <c r="F7" s="77" t="s">
        <v>20</v>
      </c>
      <c r="G7" s="75" t="s">
        <v>19</v>
      </c>
      <c r="H7" s="74" t="s">
        <v>15</v>
      </c>
      <c r="I7" s="603"/>
      <c r="J7" s="77" t="s">
        <v>20</v>
      </c>
      <c r="K7" s="74" t="s">
        <v>19</v>
      </c>
      <c r="L7" s="75" t="s">
        <v>15</v>
      </c>
      <c r="M7" s="601"/>
      <c r="N7" s="76" t="s">
        <v>20</v>
      </c>
      <c r="O7" s="75" t="s">
        <v>19</v>
      </c>
      <c r="P7" s="74" t="s">
        <v>15</v>
      </c>
      <c r="Q7" s="601"/>
    </row>
    <row r="8" spans="1:17" s="108" customFormat="1" ht="18" customHeight="1" thickBot="1">
      <c r="A8" s="399" t="s">
        <v>44</v>
      </c>
      <c r="B8" s="400">
        <f>SUM(B9:B45)</f>
        <v>11110.935000000001</v>
      </c>
      <c r="C8" s="401">
        <f>SUM(C9:C45)</f>
        <v>1972.9560000000006</v>
      </c>
      <c r="D8" s="401">
        <f aca="true" t="shared" si="0" ref="D8:D13">C8+B8</f>
        <v>13083.891000000001</v>
      </c>
      <c r="E8" s="433">
        <f aca="true" t="shared" si="1" ref="E8:E13">D8/$D$8</f>
        <v>1</v>
      </c>
      <c r="F8" s="401">
        <f>SUM(F9:F45)</f>
        <v>11829.994000000004</v>
      </c>
      <c r="G8" s="401">
        <f>SUM(G9:G45)</f>
        <v>1191.2129999999997</v>
      </c>
      <c r="H8" s="401">
        <f aca="true" t="shared" si="2" ref="H8:H13">G8+F8</f>
        <v>13021.207000000004</v>
      </c>
      <c r="I8" s="434">
        <f aca="true" t="shared" si="3" ref="I8:I13">(D8/H8-1)</f>
        <v>0.004813993049952892</v>
      </c>
      <c r="J8" s="402">
        <f>SUM(J9:J45)</f>
        <v>11110.935000000001</v>
      </c>
      <c r="K8" s="401">
        <f>SUM(K9:K45)</f>
        <v>1972.9560000000006</v>
      </c>
      <c r="L8" s="401">
        <f aca="true" t="shared" si="4" ref="L8:L13">K8+J8</f>
        <v>13083.891000000001</v>
      </c>
      <c r="M8" s="433">
        <f aca="true" t="shared" si="5" ref="M8:M13">(L8/$L$8)</f>
        <v>1</v>
      </c>
      <c r="N8" s="401">
        <f>SUM(N9:N45)</f>
        <v>11829.994000000004</v>
      </c>
      <c r="O8" s="401">
        <f>SUM(O9:O45)</f>
        <v>1191.2129999999997</v>
      </c>
      <c r="P8" s="401">
        <f aca="true" t="shared" si="6" ref="P8:P13">O8+N8</f>
        <v>13021.207000000004</v>
      </c>
      <c r="Q8" s="435">
        <f aca="true" t="shared" si="7" ref="Q8:Q13">(L8/P8-1)</f>
        <v>0.004813993049952892</v>
      </c>
    </row>
    <row r="9" spans="1:17" s="107" customFormat="1" ht="18" customHeight="1" thickTop="1">
      <c r="A9" s="403" t="s">
        <v>221</v>
      </c>
      <c r="B9" s="404">
        <v>1656.5289999999995</v>
      </c>
      <c r="C9" s="405">
        <v>433.83200000000005</v>
      </c>
      <c r="D9" s="405">
        <f t="shared" si="0"/>
        <v>2090.3609999999994</v>
      </c>
      <c r="E9" s="406">
        <f t="shared" si="1"/>
        <v>0.15976600538784672</v>
      </c>
      <c r="F9" s="407">
        <v>1926.8580000000002</v>
      </c>
      <c r="G9" s="405">
        <v>59.315</v>
      </c>
      <c r="H9" s="405">
        <f t="shared" si="2"/>
        <v>1986.1730000000002</v>
      </c>
      <c r="I9" s="408">
        <f t="shared" si="3"/>
        <v>0.05245665911277575</v>
      </c>
      <c r="J9" s="407">
        <v>1656.5289999999995</v>
      </c>
      <c r="K9" s="405">
        <v>433.83200000000005</v>
      </c>
      <c r="L9" s="405">
        <f t="shared" si="4"/>
        <v>2090.3609999999994</v>
      </c>
      <c r="M9" s="408">
        <f t="shared" si="5"/>
        <v>0.15976600538784672</v>
      </c>
      <c r="N9" s="407">
        <v>1926.8580000000002</v>
      </c>
      <c r="O9" s="405">
        <v>59.315</v>
      </c>
      <c r="P9" s="405">
        <f t="shared" si="6"/>
        <v>1986.1730000000002</v>
      </c>
      <c r="Q9" s="409">
        <f t="shared" si="7"/>
        <v>0.05245665911277575</v>
      </c>
    </row>
    <row r="10" spans="1:17" s="107" customFormat="1" ht="18" customHeight="1">
      <c r="A10" s="410" t="s">
        <v>223</v>
      </c>
      <c r="B10" s="411">
        <v>1531.697</v>
      </c>
      <c r="C10" s="412">
        <v>231.421</v>
      </c>
      <c r="D10" s="412">
        <f t="shared" si="0"/>
        <v>1763.118</v>
      </c>
      <c r="E10" s="413">
        <f t="shared" si="1"/>
        <v>0.13475486764602362</v>
      </c>
      <c r="F10" s="414">
        <v>1490.3400000000001</v>
      </c>
      <c r="G10" s="412">
        <v>4.272</v>
      </c>
      <c r="H10" s="412">
        <f t="shared" si="2"/>
        <v>1494.612</v>
      </c>
      <c r="I10" s="415">
        <f t="shared" si="3"/>
        <v>0.1796493002866295</v>
      </c>
      <c r="J10" s="414">
        <v>1531.697</v>
      </c>
      <c r="K10" s="412">
        <v>231.421</v>
      </c>
      <c r="L10" s="412">
        <f t="shared" si="4"/>
        <v>1763.118</v>
      </c>
      <c r="M10" s="415">
        <f t="shared" si="5"/>
        <v>0.13475486764602362</v>
      </c>
      <c r="N10" s="414">
        <v>1490.3400000000001</v>
      </c>
      <c r="O10" s="412">
        <v>4.272</v>
      </c>
      <c r="P10" s="412">
        <f t="shared" si="6"/>
        <v>1494.612</v>
      </c>
      <c r="Q10" s="416">
        <f t="shared" si="7"/>
        <v>0.1796493002866295</v>
      </c>
    </row>
    <row r="11" spans="1:17" s="107" customFormat="1" ht="18" customHeight="1">
      <c r="A11" s="410" t="s">
        <v>224</v>
      </c>
      <c r="B11" s="411">
        <v>1720.766</v>
      </c>
      <c r="C11" s="412">
        <v>1.6700000000000002</v>
      </c>
      <c r="D11" s="412">
        <f t="shared" si="0"/>
        <v>1722.4360000000001</v>
      </c>
      <c r="E11" s="413">
        <f t="shared" si="1"/>
        <v>0.1316455479490008</v>
      </c>
      <c r="F11" s="414">
        <v>1560.413</v>
      </c>
      <c r="G11" s="412">
        <v>4.013999999999999</v>
      </c>
      <c r="H11" s="412">
        <f t="shared" si="2"/>
        <v>1564.427</v>
      </c>
      <c r="I11" s="415">
        <f t="shared" si="3"/>
        <v>0.10100119724346368</v>
      </c>
      <c r="J11" s="414">
        <v>1720.766</v>
      </c>
      <c r="K11" s="412">
        <v>1.6700000000000002</v>
      </c>
      <c r="L11" s="412">
        <f t="shared" si="4"/>
        <v>1722.4360000000001</v>
      </c>
      <c r="M11" s="415">
        <f t="shared" si="5"/>
        <v>0.1316455479490008</v>
      </c>
      <c r="N11" s="414">
        <v>1560.413</v>
      </c>
      <c r="O11" s="412">
        <v>4.013999999999999</v>
      </c>
      <c r="P11" s="412">
        <f t="shared" si="6"/>
        <v>1564.427</v>
      </c>
      <c r="Q11" s="416">
        <f t="shared" si="7"/>
        <v>0.10100119724346368</v>
      </c>
    </row>
    <row r="12" spans="1:17" s="107" customFormat="1" ht="18" customHeight="1">
      <c r="A12" s="410" t="s">
        <v>244</v>
      </c>
      <c r="B12" s="411">
        <v>907.193</v>
      </c>
      <c r="C12" s="412">
        <v>315.38800000000003</v>
      </c>
      <c r="D12" s="412">
        <f t="shared" si="0"/>
        <v>1222.5810000000001</v>
      </c>
      <c r="E12" s="413">
        <f t="shared" si="1"/>
        <v>0.09344169865065369</v>
      </c>
      <c r="F12" s="414">
        <v>1331.583</v>
      </c>
      <c r="G12" s="412">
        <v>43.583</v>
      </c>
      <c r="H12" s="412">
        <f t="shared" si="2"/>
        <v>1375.1660000000002</v>
      </c>
      <c r="I12" s="415">
        <f t="shared" si="3"/>
        <v>-0.11095751349291649</v>
      </c>
      <c r="J12" s="414">
        <v>907.193</v>
      </c>
      <c r="K12" s="412">
        <v>315.38800000000003</v>
      </c>
      <c r="L12" s="412">
        <f t="shared" si="4"/>
        <v>1222.5810000000001</v>
      </c>
      <c r="M12" s="415">
        <f t="shared" si="5"/>
        <v>0.09344169865065369</v>
      </c>
      <c r="N12" s="414">
        <v>1331.583</v>
      </c>
      <c r="O12" s="412">
        <v>43.583</v>
      </c>
      <c r="P12" s="412">
        <f t="shared" si="6"/>
        <v>1375.1660000000002</v>
      </c>
      <c r="Q12" s="416">
        <f t="shared" si="7"/>
        <v>-0.11095751349291649</v>
      </c>
    </row>
    <row r="13" spans="1:17" s="107" customFormat="1" ht="18" customHeight="1">
      <c r="A13" s="410" t="s">
        <v>227</v>
      </c>
      <c r="B13" s="411">
        <v>988.3450000000001</v>
      </c>
      <c r="C13" s="412">
        <v>135.03</v>
      </c>
      <c r="D13" s="412">
        <f t="shared" si="0"/>
        <v>1123.3750000000002</v>
      </c>
      <c r="E13" s="413">
        <f t="shared" si="1"/>
        <v>0.08585939763637591</v>
      </c>
      <c r="F13" s="414">
        <v>940.869</v>
      </c>
      <c r="G13" s="412">
        <v>140.99800000000002</v>
      </c>
      <c r="H13" s="412">
        <f t="shared" si="2"/>
        <v>1081.867</v>
      </c>
      <c r="I13" s="415">
        <f t="shared" si="3"/>
        <v>0.038367008144254644</v>
      </c>
      <c r="J13" s="414">
        <v>988.3450000000001</v>
      </c>
      <c r="K13" s="412">
        <v>135.03</v>
      </c>
      <c r="L13" s="412">
        <f t="shared" si="4"/>
        <v>1123.3750000000002</v>
      </c>
      <c r="M13" s="415">
        <f t="shared" si="5"/>
        <v>0.08585939763637591</v>
      </c>
      <c r="N13" s="414">
        <v>940.869</v>
      </c>
      <c r="O13" s="412">
        <v>140.99800000000002</v>
      </c>
      <c r="P13" s="412">
        <f t="shared" si="6"/>
        <v>1081.867</v>
      </c>
      <c r="Q13" s="416">
        <f t="shared" si="7"/>
        <v>0.038367008144254644</v>
      </c>
    </row>
    <row r="14" spans="1:17" s="107" customFormat="1" ht="18" customHeight="1">
      <c r="A14" s="410" t="s">
        <v>222</v>
      </c>
      <c r="B14" s="411">
        <v>522.321</v>
      </c>
      <c r="C14" s="412">
        <v>0.14</v>
      </c>
      <c r="D14" s="412">
        <f aca="true" t="shared" si="8" ref="D14:D36">C14+B14</f>
        <v>522.461</v>
      </c>
      <c r="E14" s="413">
        <f aca="true" t="shared" si="9" ref="E14:E36">D14/$D$8</f>
        <v>0.03993162278713572</v>
      </c>
      <c r="F14" s="414">
        <v>614.025</v>
      </c>
      <c r="G14" s="412">
        <v>0.7999999999999999</v>
      </c>
      <c r="H14" s="412">
        <f aca="true" t="shared" si="10" ref="H14:H36">G14+F14</f>
        <v>614.8249999999999</v>
      </c>
      <c r="I14" s="415">
        <f aca="true" t="shared" si="11" ref="I14:I36">(D14/H14-1)</f>
        <v>-0.1502281136908875</v>
      </c>
      <c r="J14" s="414">
        <v>522.321</v>
      </c>
      <c r="K14" s="412">
        <v>0.14</v>
      </c>
      <c r="L14" s="412">
        <f aca="true" t="shared" si="12" ref="L14:L36">K14+J14</f>
        <v>522.461</v>
      </c>
      <c r="M14" s="415">
        <f aca="true" t="shared" si="13" ref="M14:M36">(L14/$L$8)</f>
        <v>0.03993162278713572</v>
      </c>
      <c r="N14" s="414">
        <v>614.025</v>
      </c>
      <c r="O14" s="412">
        <v>0.7999999999999999</v>
      </c>
      <c r="P14" s="412">
        <f aca="true" t="shared" si="14" ref="P14:P36">O14+N14</f>
        <v>614.8249999999999</v>
      </c>
      <c r="Q14" s="416">
        <f aca="true" t="shared" si="15" ref="Q14:Q36">(L14/P14-1)</f>
        <v>-0.1502281136908875</v>
      </c>
    </row>
    <row r="15" spans="1:17" s="107" customFormat="1" ht="18" customHeight="1">
      <c r="A15" s="410" t="s">
        <v>228</v>
      </c>
      <c r="B15" s="411">
        <v>332.70500000000004</v>
      </c>
      <c r="C15" s="412">
        <v>1.823</v>
      </c>
      <c r="D15" s="412">
        <f t="shared" si="8"/>
        <v>334.528</v>
      </c>
      <c r="E15" s="413">
        <f t="shared" si="9"/>
        <v>0.025567929295650656</v>
      </c>
      <c r="F15" s="414">
        <v>273.014</v>
      </c>
      <c r="G15" s="412">
        <v>0.615</v>
      </c>
      <c r="H15" s="412">
        <f t="shared" si="10"/>
        <v>273.629</v>
      </c>
      <c r="I15" s="415">
        <f t="shared" si="11"/>
        <v>0.22256047421874148</v>
      </c>
      <c r="J15" s="414">
        <v>332.70500000000004</v>
      </c>
      <c r="K15" s="412">
        <v>1.823</v>
      </c>
      <c r="L15" s="412">
        <f t="shared" si="12"/>
        <v>334.528</v>
      </c>
      <c r="M15" s="415">
        <f t="shared" si="13"/>
        <v>0.025567929295650656</v>
      </c>
      <c r="N15" s="414">
        <v>273.014</v>
      </c>
      <c r="O15" s="412">
        <v>0.615</v>
      </c>
      <c r="P15" s="412">
        <f t="shared" si="14"/>
        <v>273.629</v>
      </c>
      <c r="Q15" s="416">
        <f t="shared" si="15"/>
        <v>0.22256047421874148</v>
      </c>
    </row>
    <row r="16" spans="1:17" s="107" customFormat="1" ht="18" customHeight="1">
      <c r="A16" s="410" t="s">
        <v>231</v>
      </c>
      <c r="B16" s="411">
        <v>331.526</v>
      </c>
      <c r="C16" s="412">
        <v>0.846</v>
      </c>
      <c r="D16" s="412">
        <f aca="true" t="shared" si="16" ref="D16:D24">C16+B16</f>
        <v>332.372</v>
      </c>
      <c r="E16" s="413">
        <f aca="true" t="shared" si="17" ref="E16:E24">D16/$D$8</f>
        <v>0.02540314651046848</v>
      </c>
      <c r="F16" s="414">
        <v>241.34300000000002</v>
      </c>
      <c r="G16" s="412">
        <v>2.314</v>
      </c>
      <c r="H16" s="412">
        <f aca="true" t="shared" si="18" ref="H16:H24">G16+F16</f>
        <v>243.657</v>
      </c>
      <c r="I16" s="415">
        <f aca="true" t="shared" si="19" ref="I16:I24">(D16/H16-1)</f>
        <v>0.3640978917084261</v>
      </c>
      <c r="J16" s="414">
        <v>331.526</v>
      </c>
      <c r="K16" s="412">
        <v>0.846</v>
      </c>
      <c r="L16" s="412">
        <f aca="true" t="shared" si="20" ref="L16:L24">K16+J16</f>
        <v>332.372</v>
      </c>
      <c r="M16" s="415">
        <f aca="true" t="shared" si="21" ref="M16:M24">(L16/$L$8)</f>
        <v>0.02540314651046848</v>
      </c>
      <c r="N16" s="414">
        <v>241.34300000000002</v>
      </c>
      <c r="O16" s="412">
        <v>2.314</v>
      </c>
      <c r="P16" s="412">
        <f aca="true" t="shared" si="22" ref="P16:P24">O16+N16</f>
        <v>243.657</v>
      </c>
      <c r="Q16" s="416">
        <f aca="true" t="shared" si="23" ref="Q16:Q24">(L16/P16-1)</f>
        <v>0.3640978917084261</v>
      </c>
    </row>
    <row r="17" spans="1:17" s="107" customFormat="1" ht="18" customHeight="1">
      <c r="A17" s="410" t="s">
        <v>226</v>
      </c>
      <c r="B17" s="411">
        <v>270.70000000000005</v>
      </c>
      <c r="C17" s="412">
        <v>0.675</v>
      </c>
      <c r="D17" s="412">
        <f t="shared" si="16"/>
        <v>271.37500000000006</v>
      </c>
      <c r="E17" s="413">
        <f t="shared" si="17"/>
        <v>0.020741154141378892</v>
      </c>
      <c r="F17" s="414">
        <v>313.288</v>
      </c>
      <c r="G17" s="412">
        <v>0.52</v>
      </c>
      <c r="H17" s="412">
        <f t="shared" si="18"/>
        <v>313.808</v>
      </c>
      <c r="I17" s="415">
        <f t="shared" si="19"/>
        <v>-0.13521962473869353</v>
      </c>
      <c r="J17" s="414">
        <v>270.70000000000005</v>
      </c>
      <c r="K17" s="412">
        <v>0.675</v>
      </c>
      <c r="L17" s="412">
        <f t="shared" si="20"/>
        <v>271.37500000000006</v>
      </c>
      <c r="M17" s="415">
        <f t="shared" si="21"/>
        <v>0.020741154141378892</v>
      </c>
      <c r="N17" s="414">
        <v>313.288</v>
      </c>
      <c r="O17" s="412">
        <v>0.52</v>
      </c>
      <c r="P17" s="412">
        <f t="shared" si="22"/>
        <v>313.808</v>
      </c>
      <c r="Q17" s="416">
        <f t="shared" si="23"/>
        <v>-0.13521962473869353</v>
      </c>
    </row>
    <row r="18" spans="1:17" s="107" customFormat="1" ht="18" customHeight="1">
      <c r="A18" s="410" t="s">
        <v>225</v>
      </c>
      <c r="B18" s="411">
        <v>205.726</v>
      </c>
      <c r="C18" s="412">
        <v>0.03</v>
      </c>
      <c r="D18" s="412">
        <f t="shared" si="16"/>
        <v>205.756</v>
      </c>
      <c r="E18" s="413">
        <f t="shared" si="17"/>
        <v>0.015725902944315265</v>
      </c>
      <c r="F18" s="414">
        <v>241.868</v>
      </c>
      <c r="G18" s="412">
        <v>0.901</v>
      </c>
      <c r="H18" s="412">
        <f t="shared" si="18"/>
        <v>242.769</v>
      </c>
      <c r="I18" s="415">
        <f t="shared" si="19"/>
        <v>-0.15246180525520148</v>
      </c>
      <c r="J18" s="414">
        <v>205.726</v>
      </c>
      <c r="K18" s="412">
        <v>0.03</v>
      </c>
      <c r="L18" s="412">
        <f t="shared" si="20"/>
        <v>205.756</v>
      </c>
      <c r="M18" s="415">
        <f t="shared" si="21"/>
        <v>0.015725902944315265</v>
      </c>
      <c r="N18" s="414">
        <v>241.868</v>
      </c>
      <c r="O18" s="412">
        <v>0.901</v>
      </c>
      <c r="P18" s="412">
        <f t="shared" si="22"/>
        <v>242.769</v>
      </c>
      <c r="Q18" s="416">
        <f t="shared" si="23"/>
        <v>-0.15246180525520148</v>
      </c>
    </row>
    <row r="19" spans="1:17" s="107" customFormat="1" ht="18" customHeight="1">
      <c r="A19" s="410" t="s">
        <v>230</v>
      </c>
      <c r="B19" s="411">
        <v>163.867</v>
      </c>
      <c r="C19" s="412">
        <v>0.08</v>
      </c>
      <c r="D19" s="412">
        <f t="shared" si="16"/>
        <v>163.947</v>
      </c>
      <c r="E19" s="413">
        <f t="shared" si="17"/>
        <v>0.012530446791401731</v>
      </c>
      <c r="F19" s="414">
        <v>152.136</v>
      </c>
      <c r="G19" s="412"/>
      <c r="H19" s="412">
        <f t="shared" si="18"/>
        <v>152.136</v>
      </c>
      <c r="I19" s="415">
        <f t="shared" si="19"/>
        <v>0.07763448493453229</v>
      </c>
      <c r="J19" s="414">
        <v>163.867</v>
      </c>
      <c r="K19" s="412">
        <v>0.08</v>
      </c>
      <c r="L19" s="412">
        <f t="shared" si="20"/>
        <v>163.947</v>
      </c>
      <c r="M19" s="415">
        <f t="shared" si="21"/>
        <v>0.012530446791401731</v>
      </c>
      <c r="N19" s="414">
        <v>152.136</v>
      </c>
      <c r="O19" s="412"/>
      <c r="P19" s="412">
        <f t="shared" si="22"/>
        <v>152.136</v>
      </c>
      <c r="Q19" s="416">
        <f t="shared" si="23"/>
        <v>0.07763448493453229</v>
      </c>
    </row>
    <row r="20" spans="1:17" s="107" customFormat="1" ht="18" customHeight="1">
      <c r="A20" s="410" t="s">
        <v>237</v>
      </c>
      <c r="B20" s="411">
        <v>154.538</v>
      </c>
      <c r="C20" s="412">
        <v>0</v>
      </c>
      <c r="D20" s="412">
        <f t="shared" si="16"/>
        <v>154.538</v>
      </c>
      <c r="E20" s="413">
        <f t="shared" si="17"/>
        <v>0.011811318208016255</v>
      </c>
      <c r="F20" s="414">
        <v>227.885</v>
      </c>
      <c r="G20" s="412">
        <v>0.16</v>
      </c>
      <c r="H20" s="412">
        <f t="shared" si="18"/>
        <v>228.045</v>
      </c>
      <c r="I20" s="415">
        <f t="shared" si="19"/>
        <v>-0.32233550395755217</v>
      </c>
      <c r="J20" s="414">
        <v>154.538</v>
      </c>
      <c r="K20" s="412"/>
      <c r="L20" s="412">
        <f t="shared" si="20"/>
        <v>154.538</v>
      </c>
      <c r="M20" s="415">
        <f t="shared" si="21"/>
        <v>0.011811318208016255</v>
      </c>
      <c r="N20" s="414">
        <v>227.885</v>
      </c>
      <c r="O20" s="412">
        <v>0.16</v>
      </c>
      <c r="P20" s="412">
        <f t="shared" si="22"/>
        <v>228.045</v>
      </c>
      <c r="Q20" s="416">
        <f t="shared" si="23"/>
        <v>-0.32233550395755217</v>
      </c>
    </row>
    <row r="21" spans="1:17" s="107" customFormat="1" ht="18" customHeight="1">
      <c r="A21" s="410" t="s">
        <v>236</v>
      </c>
      <c r="B21" s="411">
        <v>96.19000000000001</v>
      </c>
      <c r="C21" s="412">
        <v>42.535</v>
      </c>
      <c r="D21" s="412">
        <f t="shared" si="16"/>
        <v>138.72500000000002</v>
      </c>
      <c r="E21" s="413">
        <f t="shared" si="17"/>
        <v>0.010602732780332701</v>
      </c>
      <c r="F21" s="414">
        <v>121.661</v>
      </c>
      <c r="G21" s="412"/>
      <c r="H21" s="412">
        <f t="shared" si="18"/>
        <v>121.661</v>
      </c>
      <c r="I21" s="415">
        <f t="shared" si="19"/>
        <v>0.14025858738626207</v>
      </c>
      <c r="J21" s="414">
        <v>96.19000000000001</v>
      </c>
      <c r="K21" s="412">
        <v>42.535</v>
      </c>
      <c r="L21" s="412">
        <f t="shared" si="20"/>
        <v>138.72500000000002</v>
      </c>
      <c r="M21" s="415">
        <f t="shared" si="21"/>
        <v>0.010602732780332701</v>
      </c>
      <c r="N21" s="414">
        <v>121.661</v>
      </c>
      <c r="O21" s="412"/>
      <c r="P21" s="412">
        <f t="shared" si="22"/>
        <v>121.661</v>
      </c>
      <c r="Q21" s="416">
        <f t="shared" si="23"/>
        <v>0.14025858738626207</v>
      </c>
    </row>
    <row r="22" spans="1:17" s="107" customFormat="1" ht="18" customHeight="1">
      <c r="A22" s="410" t="s">
        <v>242</v>
      </c>
      <c r="B22" s="411">
        <v>132.149</v>
      </c>
      <c r="C22" s="412">
        <v>0</v>
      </c>
      <c r="D22" s="412">
        <f t="shared" si="16"/>
        <v>132.149</v>
      </c>
      <c r="E22" s="413">
        <f t="shared" si="17"/>
        <v>0.010100129999554413</v>
      </c>
      <c r="F22" s="414">
        <v>124.253</v>
      </c>
      <c r="G22" s="412"/>
      <c r="H22" s="412">
        <f t="shared" si="18"/>
        <v>124.253</v>
      </c>
      <c r="I22" s="415">
        <f t="shared" si="19"/>
        <v>0.06354776142225949</v>
      </c>
      <c r="J22" s="414">
        <v>132.149</v>
      </c>
      <c r="K22" s="412"/>
      <c r="L22" s="412">
        <f t="shared" si="20"/>
        <v>132.149</v>
      </c>
      <c r="M22" s="415">
        <f t="shared" si="21"/>
        <v>0.010100129999554413</v>
      </c>
      <c r="N22" s="414">
        <v>124.253</v>
      </c>
      <c r="O22" s="412"/>
      <c r="P22" s="412">
        <f t="shared" si="22"/>
        <v>124.253</v>
      </c>
      <c r="Q22" s="416">
        <f t="shared" si="23"/>
        <v>0.06354776142225949</v>
      </c>
    </row>
    <row r="23" spans="1:17" s="107" customFormat="1" ht="18" customHeight="1">
      <c r="A23" s="410" t="s">
        <v>241</v>
      </c>
      <c r="B23" s="411">
        <v>115.673</v>
      </c>
      <c r="C23" s="412">
        <v>0.2</v>
      </c>
      <c r="D23" s="412">
        <f t="shared" si="16"/>
        <v>115.873</v>
      </c>
      <c r="E23" s="413">
        <f t="shared" si="17"/>
        <v>0.00885615754518285</v>
      </c>
      <c r="F23" s="414">
        <v>30.136999999999997</v>
      </c>
      <c r="G23" s="412">
        <v>0.587</v>
      </c>
      <c r="H23" s="412">
        <f t="shared" si="18"/>
        <v>30.723999999999997</v>
      </c>
      <c r="I23" s="415">
        <f t="shared" si="19"/>
        <v>2.771416482228877</v>
      </c>
      <c r="J23" s="414">
        <v>115.673</v>
      </c>
      <c r="K23" s="412">
        <v>0.2</v>
      </c>
      <c r="L23" s="412">
        <f t="shared" si="20"/>
        <v>115.873</v>
      </c>
      <c r="M23" s="415">
        <f t="shared" si="21"/>
        <v>0.00885615754518285</v>
      </c>
      <c r="N23" s="414">
        <v>30.136999999999997</v>
      </c>
      <c r="O23" s="412">
        <v>0.587</v>
      </c>
      <c r="P23" s="412">
        <f t="shared" si="22"/>
        <v>30.723999999999997</v>
      </c>
      <c r="Q23" s="416">
        <f t="shared" si="23"/>
        <v>2.771416482228877</v>
      </c>
    </row>
    <row r="24" spans="1:17" s="107" customFormat="1" ht="18" customHeight="1">
      <c r="A24" s="410" t="s">
        <v>235</v>
      </c>
      <c r="B24" s="411">
        <v>110.48599999999999</v>
      </c>
      <c r="C24" s="412">
        <v>0</v>
      </c>
      <c r="D24" s="412">
        <f t="shared" si="16"/>
        <v>110.48599999999999</v>
      </c>
      <c r="E24" s="413">
        <f t="shared" si="17"/>
        <v>0.008444429871817183</v>
      </c>
      <c r="F24" s="414">
        <v>109.306</v>
      </c>
      <c r="G24" s="412">
        <v>0.6200000000000001</v>
      </c>
      <c r="H24" s="412">
        <f t="shared" si="18"/>
        <v>109.926</v>
      </c>
      <c r="I24" s="415">
        <f t="shared" si="19"/>
        <v>0.005094336189800375</v>
      </c>
      <c r="J24" s="414">
        <v>110.48599999999999</v>
      </c>
      <c r="K24" s="412"/>
      <c r="L24" s="412">
        <f t="shared" si="20"/>
        <v>110.48599999999999</v>
      </c>
      <c r="M24" s="415">
        <f t="shared" si="21"/>
        <v>0.008444429871817183</v>
      </c>
      <c r="N24" s="414">
        <v>109.306</v>
      </c>
      <c r="O24" s="412">
        <v>0.6200000000000001</v>
      </c>
      <c r="P24" s="412">
        <f t="shared" si="22"/>
        <v>109.926</v>
      </c>
      <c r="Q24" s="416">
        <f t="shared" si="23"/>
        <v>0.005094336189800375</v>
      </c>
    </row>
    <row r="25" spans="1:17" s="107" customFormat="1" ht="18" customHeight="1">
      <c r="A25" s="410" t="s">
        <v>234</v>
      </c>
      <c r="B25" s="411">
        <v>76.252</v>
      </c>
      <c r="C25" s="412">
        <v>15.99</v>
      </c>
      <c r="D25" s="412">
        <f>C25+B25</f>
        <v>92.24199999999999</v>
      </c>
      <c r="E25" s="413">
        <f>D25/$D$8</f>
        <v>0.007050043446555767</v>
      </c>
      <c r="F25" s="414">
        <v>220.879</v>
      </c>
      <c r="G25" s="412">
        <v>32.655</v>
      </c>
      <c r="H25" s="412">
        <f>G25+F25</f>
        <v>253.534</v>
      </c>
      <c r="I25" s="415">
        <f>(D25/H25-1)</f>
        <v>-0.6361750297790434</v>
      </c>
      <c r="J25" s="414">
        <v>76.252</v>
      </c>
      <c r="K25" s="412">
        <v>15.99</v>
      </c>
      <c r="L25" s="412">
        <f>K25+J25</f>
        <v>92.24199999999999</v>
      </c>
      <c r="M25" s="415">
        <f>(L25/$L$8)</f>
        <v>0.007050043446555767</v>
      </c>
      <c r="N25" s="414">
        <v>220.879</v>
      </c>
      <c r="O25" s="412">
        <v>32.655</v>
      </c>
      <c r="P25" s="412">
        <f>O25+N25</f>
        <v>253.534</v>
      </c>
      <c r="Q25" s="416">
        <f>(L25/P25-1)</f>
        <v>-0.6361750297790434</v>
      </c>
    </row>
    <row r="26" spans="1:17" s="107" customFormat="1" ht="18" customHeight="1">
      <c r="A26" s="410" t="s">
        <v>238</v>
      </c>
      <c r="B26" s="411">
        <v>80.553</v>
      </c>
      <c r="C26" s="412">
        <v>0</v>
      </c>
      <c r="D26" s="412">
        <f>C26+B26</f>
        <v>80.553</v>
      </c>
      <c r="E26" s="413">
        <f>D26/$D$8</f>
        <v>0.006156654774944242</v>
      </c>
      <c r="F26" s="414">
        <v>34.615</v>
      </c>
      <c r="G26" s="412"/>
      <c r="H26" s="412">
        <f>G26+F26</f>
        <v>34.615</v>
      </c>
      <c r="I26" s="415">
        <f>(D26/H26-1)</f>
        <v>1.3271125234724828</v>
      </c>
      <c r="J26" s="414">
        <v>80.553</v>
      </c>
      <c r="K26" s="412"/>
      <c r="L26" s="412">
        <f>K26+J26</f>
        <v>80.553</v>
      </c>
      <c r="M26" s="415">
        <f>(L26/$L$8)</f>
        <v>0.006156654774944242</v>
      </c>
      <c r="N26" s="414">
        <v>34.615</v>
      </c>
      <c r="O26" s="412"/>
      <c r="P26" s="412">
        <f>O26+N26</f>
        <v>34.615</v>
      </c>
      <c r="Q26" s="416">
        <f>(L26/P26-1)</f>
        <v>1.3271125234724828</v>
      </c>
    </row>
    <row r="27" spans="1:17" s="107" customFormat="1" ht="18" customHeight="1">
      <c r="A27" s="410" t="s">
        <v>261</v>
      </c>
      <c r="B27" s="411">
        <v>10.158</v>
      </c>
      <c r="C27" s="412">
        <v>57.846000000000004</v>
      </c>
      <c r="D27" s="412">
        <f t="shared" si="8"/>
        <v>68.004</v>
      </c>
      <c r="E27" s="413">
        <f t="shared" si="9"/>
        <v>0.005197536420931663</v>
      </c>
      <c r="F27" s="414">
        <v>10.663</v>
      </c>
      <c r="G27" s="412">
        <v>25.625</v>
      </c>
      <c r="H27" s="412">
        <f t="shared" si="10"/>
        <v>36.288</v>
      </c>
      <c r="I27" s="415">
        <f t="shared" si="11"/>
        <v>0.8740079365079367</v>
      </c>
      <c r="J27" s="414">
        <v>10.158</v>
      </c>
      <c r="K27" s="412">
        <v>57.846000000000004</v>
      </c>
      <c r="L27" s="412">
        <f t="shared" si="12"/>
        <v>68.004</v>
      </c>
      <c r="M27" s="415">
        <f t="shared" si="13"/>
        <v>0.005197536420931663</v>
      </c>
      <c r="N27" s="414">
        <v>10.663</v>
      </c>
      <c r="O27" s="412">
        <v>25.625</v>
      </c>
      <c r="P27" s="412">
        <f t="shared" si="14"/>
        <v>36.288</v>
      </c>
      <c r="Q27" s="416">
        <f t="shared" si="15"/>
        <v>0.8740079365079367</v>
      </c>
    </row>
    <row r="28" spans="1:17" s="107" customFormat="1" ht="18" customHeight="1">
      <c r="A28" s="410" t="s">
        <v>229</v>
      </c>
      <c r="B28" s="411">
        <v>65.44200000000001</v>
      </c>
      <c r="C28" s="412">
        <v>0</v>
      </c>
      <c r="D28" s="412">
        <f t="shared" si="8"/>
        <v>65.44200000000001</v>
      </c>
      <c r="E28" s="413">
        <f t="shared" si="9"/>
        <v>0.00500172311126713</v>
      </c>
      <c r="F28" s="414">
        <v>46.065999999999995</v>
      </c>
      <c r="G28" s="412">
        <v>0.25</v>
      </c>
      <c r="H28" s="412">
        <f t="shared" si="10"/>
        <v>46.315999999999995</v>
      </c>
      <c r="I28" s="415">
        <f t="shared" si="11"/>
        <v>0.4129458502461356</v>
      </c>
      <c r="J28" s="414">
        <v>65.44200000000001</v>
      </c>
      <c r="K28" s="412"/>
      <c r="L28" s="412">
        <f t="shared" si="12"/>
        <v>65.44200000000001</v>
      </c>
      <c r="M28" s="415">
        <f t="shared" si="13"/>
        <v>0.00500172311126713</v>
      </c>
      <c r="N28" s="414">
        <v>46.065999999999995</v>
      </c>
      <c r="O28" s="412">
        <v>0.25</v>
      </c>
      <c r="P28" s="412">
        <f t="shared" si="14"/>
        <v>46.315999999999995</v>
      </c>
      <c r="Q28" s="416">
        <f t="shared" si="15"/>
        <v>0.4129458502461356</v>
      </c>
    </row>
    <row r="29" spans="1:17" s="107" customFormat="1" ht="18" customHeight="1">
      <c r="A29" s="410" t="s">
        <v>249</v>
      </c>
      <c r="B29" s="411">
        <v>60.445</v>
      </c>
      <c r="C29" s="412">
        <v>0</v>
      </c>
      <c r="D29" s="412">
        <f t="shared" si="8"/>
        <v>60.445</v>
      </c>
      <c r="E29" s="413">
        <f t="shared" si="9"/>
        <v>0.004619803084571707</v>
      </c>
      <c r="F29" s="414">
        <v>57.195</v>
      </c>
      <c r="G29" s="412"/>
      <c r="H29" s="412">
        <f t="shared" si="10"/>
        <v>57.195</v>
      </c>
      <c r="I29" s="415">
        <f t="shared" si="11"/>
        <v>0.056823148876649965</v>
      </c>
      <c r="J29" s="414">
        <v>60.445</v>
      </c>
      <c r="K29" s="412"/>
      <c r="L29" s="412">
        <f t="shared" si="12"/>
        <v>60.445</v>
      </c>
      <c r="M29" s="415">
        <f t="shared" si="13"/>
        <v>0.004619803084571707</v>
      </c>
      <c r="N29" s="414">
        <v>57.195</v>
      </c>
      <c r="O29" s="412"/>
      <c r="P29" s="412">
        <f t="shared" si="14"/>
        <v>57.195</v>
      </c>
      <c r="Q29" s="416">
        <f t="shared" si="15"/>
        <v>0.056823148876649965</v>
      </c>
    </row>
    <row r="30" spans="1:17" s="107" customFormat="1" ht="18" customHeight="1">
      <c r="A30" s="410" t="s">
        <v>259</v>
      </c>
      <c r="B30" s="411">
        <v>2.727</v>
      </c>
      <c r="C30" s="412">
        <v>55.062</v>
      </c>
      <c r="D30" s="412">
        <f t="shared" si="8"/>
        <v>57.788999999999994</v>
      </c>
      <c r="E30" s="413">
        <f t="shared" si="9"/>
        <v>0.004416805367761011</v>
      </c>
      <c r="F30" s="414">
        <v>142.12500000000003</v>
      </c>
      <c r="G30" s="412">
        <v>4.918</v>
      </c>
      <c r="H30" s="412">
        <f t="shared" si="10"/>
        <v>147.04300000000003</v>
      </c>
      <c r="I30" s="415">
        <f t="shared" si="11"/>
        <v>-0.6069925123943338</v>
      </c>
      <c r="J30" s="414">
        <v>2.727</v>
      </c>
      <c r="K30" s="412">
        <v>55.062</v>
      </c>
      <c r="L30" s="412">
        <f t="shared" si="12"/>
        <v>57.788999999999994</v>
      </c>
      <c r="M30" s="415">
        <f t="shared" si="13"/>
        <v>0.004416805367761011</v>
      </c>
      <c r="N30" s="414">
        <v>142.12500000000003</v>
      </c>
      <c r="O30" s="412">
        <v>4.918</v>
      </c>
      <c r="P30" s="412">
        <f t="shared" si="14"/>
        <v>147.04300000000003</v>
      </c>
      <c r="Q30" s="416">
        <f t="shared" si="15"/>
        <v>-0.6069925123943338</v>
      </c>
    </row>
    <row r="31" spans="1:17" s="107" customFormat="1" ht="18" customHeight="1">
      <c r="A31" s="410" t="s">
        <v>247</v>
      </c>
      <c r="B31" s="411">
        <v>43.42</v>
      </c>
      <c r="C31" s="412">
        <v>0</v>
      </c>
      <c r="D31" s="412">
        <f t="shared" si="8"/>
        <v>43.42</v>
      </c>
      <c r="E31" s="413">
        <f t="shared" si="9"/>
        <v>0.0033185846626206223</v>
      </c>
      <c r="F31" s="414">
        <v>113.498</v>
      </c>
      <c r="G31" s="412"/>
      <c r="H31" s="412">
        <f t="shared" si="10"/>
        <v>113.498</v>
      </c>
      <c r="I31" s="415">
        <f t="shared" si="11"/>
        <v>-0.6174381927434844</v>
      </c>
      <c r="J31" s="414">
        <v>43.42</v>
      </c>
      <c r="K31" s="412"/>
      <c r="L31" s="412">
        <f t="shared" si="12"/>
        <v>43.42</v>
      </c>
      <c r="M31" s="415">
        <f t="shared" si="13"/>
        <v>0.0033185846626206223</v>
      </c>
      <c r="N31" s="414">
        <v>113.498</v>
      </c>
      <c r="O31" s="412"/>
      <c r="P31" s="412">
        <f t="shared" si="14"/>
        <v>113.498</v>
      </c>
      <c r="Q31" s="416">
        <f t="shared" si="15"/>
        <v>-0.6174381927434844</v>
      </c>
    </row>
    <row r="32" spans="1:17" s="107" customFormat="1" ht="18" customHeight="1">
      <c r="A32" s="410" t="s">
        <v>252</v>
      </c>
      <c r="B32" s="411">
        <v>40.928000000000004</v>
      </c>
      <c r="C32" s="412">
        <v>0</v>
      </c>
      <c r="D32" s="412">
        <f t="shared" si="8"/>
        <v>40.928000000000004</v>
      </c>
      <c r="E32" s="413">
        <f t="shared" si="9"/>
        <v>0.003128121443384082</v>
      </c>
      <c r="F32" s="414">
        <v>39.511</v>
      </c>
      <c r="G32" s="412"/>
      <c r="H32" s="412">
        <f t="shared" si="10"/>
        <v>39.511</v>
      </c>
      <c r="I32" s="415">
        <f t="shared" si="11"/>
        <v>0.0358634304370935</v>
      </c>
      <c r="J32" s="414">
        <v>40.928000000000004</v>
      </c>
      <c r="K32" s="412"/>
      <c r="L32" s="412">
        <f t="shared" si="12"/>
        <v>40.928000000000004</v>
      </c>
      <c r="M32" s="415">
        <f t="shared" si="13"/>
        <v>0.003128121443384082</v>
      </c>
      <c r="N32" s="414">
        <v>39.511</v>
      </c>
      <c r="O32" s="412"/>
      <c r="P32" s="412">
        <f t="shared" si="14"/>
        <v>39.511</v>
      </c>
      <c r="Q32" s="416">
        <f t="shared" si="15"/>
        <v>0.0358634304370935</v>
      </c>
    </row>
    <row r="33" spans="1:17" s="107" customFormat="1" ht="18" customHeight="1">
      <c r="A33" s="410" t="s">
        <v>232</v>
      </c>
      <c r="B33" s="411">
        <v>38.241</v>
      </c>
      <c r="C33" s="412">
        <v>0</v>
      </c>
      <c r="D33" s="412">
        <f t="shared" si="8"/>
        <v>38.241</v>
      </c>
      <c r="E33" s="413">
        <f t="shared" si="9"/>
        <v>0.0029227544008124185</v>
      </c>
      <c r="F33" s="414">
        <v>136.02</v>
      </c>
      <c r="G33" s="412">
        <v>39.185</v>
      </c>
      <c r="H33" s="412">
        <f t="shared" si="10"/>
        <v>175.205</v>
      </c>
      <c r="I33" s="415">
        <f t="shared" si="11"/>
        <v>-0.7817356810593306</v>
      </c>
      <c r="J33" s="414">
        <v>38.241</v>
      </c>
      <c r="K33" s="412"/>
      <c r="L33" s="412">
        <f t="shared" si="12"/>
        <v>38.241</v>
      </c>
      <c r="M33" s="415">
        <f t="shared" si="13"/>
        <v>0.0029227544008124185</v>
      </c>
      <c r="N33" s="414">
        <v>136.02</v>
      </c>
      <c r="O33" s="412">
        <v>39.185</v>
      </c>
      <c r="P33" s="412">
        <f t="shared" si="14"/>
        <v>175.205</v>
      </c>
      <c r="Q33" s="416">
        <f t="shared" si="15"/>
        <v>-0.7817356810593306</v>
      </c>
    </row>
    <row r="34" spans="1:17" s="107" customFormat="1" ht="18" customHeight="1">
      <c r="A34" s="410" t="s">
        <v>258</v>
      </c>
      <c r="B34" s="411">
        <v>22.368000000000002</v>
      </c>
      <c r="C34" s="412">
        <v>1</v>
      </c>
      <c r="D34" s="412">
        <f t="shared" si="8"/>
        <v>23.368000000000002</v>
      </c>
      <c r="E34" s="413">
        <f t="shared" si="9"/>
        <v>0.0017860130445904814</v>
      </c>
      <c r="F34" s="414">
        <v>21.052</v>
      </c>
      <c r="G34" s="412">
        <v>0.085</v>
      </c>
      <c r="H34" s="412">
        <f t="shared" si="10"/>
        <v>21.137</v>
      </c>
      <c r="I34" s="415">
        <f t="shared" si="11"/>
        <v>0.10554951033732318</v>
      </c>
      <c r="J34" s="414">
        <v>22.368000000000002</v>
      </c>
      <c r="K34" s="412">
        <v>1</v>
      </c>
      <c r="L34" s="412">
        <f t="shared" si="12"/>
        <v>23.368000000000002</v>
      </c>
      <c r="M34" s="415">
        <f t="shared" si="13"/>
        <v>0.0017860130445904814</v>
      </c>
      <c r="N34" s="414">
        <v>21.052</v>
      </c>
      <c r="O34" s="412">
        <v>0.085</v>
      </c>
      <c r="P34" s="412">
        <f t="shared" si="14"/>
        <v>21.137</v>
      </c>
      <c r="Q34" s="416">
        <f t="shared" si="15"/>
        <v>0.10554951033732318</v>
      </c>
    </row>
    <row r="35" spans="1:17" s="107" customFormat="1" ht="18" customHeight="1">
      <c r="A35" s="410" t="s">
        <v>265</v>
      </c>
      <c r="B35" s="411">
        <v>0.408</v>
      </c>
      <c r="C35" s="412">
        <v>21.028</v>
      </c>
      <c r="D35" s="412">
        <f t="shared" si="8"/>
        <v>21.436</v>
      </c>
      <c r="E35" s="413">
        <f t="shared" si="9"/>
        <v>0.0016383505487778825</v>
      </c>
      <c r="F35" s="414"/>
      <c r="G35" s="412">
        <v>25.721</v>
      </c>
      <c r="H35" s="412">
        <f t="shared" si="10"/>
        <v>25.721</v>
      </c>
      <c r="I35" s="415">
        <f t="shared" si="11"/>
        <v>-0.16659538898176585</v>
      </c>
      <c r="J35" s="414">
        <v>0.408</v>
      </c>
      <c r="K35" s="412">
        <v>21.028</v>
      </c>
      <c r="L35" s="412">
        <f t="shared" si="12"/>
        <v>21.436</v>
      </c>
      <c r="M35" s="415">
        <f t="shared" si="13"/>
        <v>0.0016383505487778825</v>
      </c>
      <c r="N35" s="414"/>
      <c r="O35" s="412">
        <v>25.721</v>
      </c>
      <c r="P35" s="412">
        <f t="shared" si="14"/>
        <v>25.721</v>
      </c>
      <c r="Q35" s="416">
        <f t="shared" si="15"/>
        <v>-0.16659538898176585</v>
      </c>
    </row>
    <row r="36" spans="1:17" s="107" customFormat="1" ht="18" customHeight="1">
      <c r="A36" s="410" t="s">
        <v>239</v>
      </c>
      <c r="B36" s="411">
        <v>19.668999999999997</v>
      </c>
      <c r="C36" s="412">
        <v>0</v>
      </c>
      <c r="D36" s="412">
        <f t="shared" si="8"/>
        <v>19.668999999999997</v>
      </c>
      <c r="E36" s="413">
        <f t="shared" si="9"/>
        <v>0.0015032989804026947</v>
      </c>
      <c r="F36" s="414">
        <v>30.843999999999998</v>
      </c>
      <c r="G36" s="412"/>
      <c r="H36" s="412">
        <f t="shared" si="10"/>
        <v>30.843999999999998</v>
      </c>
      <c r="I36" s="415">
        <f t="shared" si="11"/>
        <v>-0.362307093762158</v>
      </c>
      <c r="J36" s="414">
        <v>19.668999999999997</v>
      </c>
      <c r="K36" s="412"/>
      <c r="L36" s="412">
        <f t="shared" si="12"/>
        <v>19.668999999999997</v>
      </c>
      <c r="M36" s="415">
        <f t="shared" si="13"/>
        <v>0.0015032989804026947</v>
      </c>
      <c r="N36" s="414">
        <v>30.843999999999998</v>
      </c>
      <c r="O36" s="412"/>
      <c r="P36" s="412">
        <f t="shared" si="14"/>
        <v>30.843999999999998</v>
      </c>
      <c r="Q36" s="416">
        <f t="shared" si="15"/>
        <v>-0.362307093762158</v>
      </c>
    </row>
    <row r="37" spans="1:17" s="107" customFormat="1" ht="18" customHeight="1">
      <c r="A37" s="410" t="s">
        <v>267</v>
      </c>
      <c r="B37" s="411">
        <v>1.4569999999999999</v>
      </c>
      <c r="C37" s="412">
        <v>11.334999999999999</v>
      </c>
      <c r="D37" s="412">
        <f aca="true" t="shared" si="24" ref="D37:D45">C37+B37</f>
        <v>12.791999999999998</v>
      </c>
      <c r="E37" s="413">
        <f aca="true" t="shared" si="25" ref="E37:E45">D37/$D$8</f>
        <v>0.0009776908107840395</v>
      </c>
      <c r="F37" s="414">
        <v>10.587</v>
      </c>
      <c r="G37" s="412">
        <v>0.08</v>
      </c>
      <c r="H37" s="412">
        <f aca="true" t="shared" si="26" ref="H37:H45">G37+F37</f>
        <v>10.667</v>
      </c>
      <c r="I37" s="415">
        <f aca="true" t="shared" si="27" ref="I37:I45">(D37/H37-1)</f>
        <v>0.19921252460860583</v>
      </c>
      <c r="J37" s="414">
        <v>1.4569999999999999</v>
      </c>
      <c r="K37" s="412">
        <v>11.334999999999999</v>
      </c>
      <c r="L37" s="412">
        <f aca="true" t="shared" si="28" ref="L37:L45">K37+J37</f>
        <v>12.791999999999998</v>
      </c>
      <c r="M37" s="415">
        <f aca="true" t="shared" si="29" ref="M37:M45">(L37/$L$8)</f>
        <v>0.0009776908107840395</v>
      </c>
      <c r="N37" s="414">
        <v>10.587</v>
      </c>
      <c r="O37" s="412">
        <v>0.08</v>
      </c>
      <c r="P37" s="412">
        <f aca="true" t="shared" si="30" ref="P37:P45">O37+N37</f>
        <v>10.667</v>
      </c>
      <c r="Q37" s="416">
        <f aca="true" t="shared" si="31" ref="Q37:Q45">(L37/P37-1)</f>
        <v>0.19921252460860583</v>
      </c>
    </row>
    <row r="38" spans="1:17" s="107" customFormat="1" ht="18" customHeight="1">
      <c r="A38" s="410" t="s">
        <v>270</v>
      </c>
      <c r="B38" s="411">
        <v>2.662</v>
      </c>
      <c r="C38" s="412">
        <v>9.482</v>
      </c>
      <c r="D38" s="412">
        <f t="shared" si="24"/>
        <v>12.143999999999998</v>
      </c>
      <c r="E38" s="413">
        <f t="shared" si="25"/>
        <v>0.0009281642593934784</v>
      </c>
      <c r="F38" s="414"/>
      <c r="G38" s="412">
        <v>20.216</v>
      </c>
      <c r="H38" s="412">
        <f t="shared" si="26"/>
        <v>20.216</v>
      </c>
      <c r="I38" s="415">
        <f t="shared" si="27"/>
        <v>-0.3992876929165019</v>
      </c>
      <c r="J38" s="414">
        <v>2.662</v>
      </c>
      <c r="K38" s="412">
        <v>9.482</v>
      </c>
      <c r="L38" s="412">
        <f t="shared" si="28"/>
        <v>12.143999999999998</v>
      </c>
      <c r="M38" s="415">
        <f t="shared" si="29"/>
        <v>0.0009281642593934784</v>
      </c>
      <c r="N38" s="414"/>
      <c r="O38" s="412">
        <v>20.216</v>
      </c>
      <c r="P38" s="412">
        <f t="shared" si="30"/>
        <v>20.216</v>
      </c>
      <c r="Q38" s="416">
        <f t="shared" si="31"/>
        <v>-0.3992876929165019</v>
      </c>
    </row>
    <row r="39" spans="1:17" s="107" customFormat="1" ht="18" customHeight="1">
      <c r="A39" s="410" t="s">
        <v>245</v>
      </c>
      <c r="B39" s="411">
        <v>10.335</v>
      </c>
      <c r="C39" s="412">
        <v>0.614</v>
      </c>
      <c r="D39" s="412">
        <f t="shared" si="24"/>
        <v>10.949000000000002</v>
      </c>
      <c r="E39" s="413">
        <f t="shared" si="25"/>
        <v>0.0008368305728013173</v>
      </c>
      <c r="F39" s="414">
        <v>18.75</v>
      </c>
      <c r="G39" s="412">
        <v>1.1320000000000001</v>
      </c>
      <c r="H39" s="412">
        <f t="shared" si="26"/>
        <v>19.882</v>
      </c>
      <c r="I39" s="415">
        <f t="shared" si="27"/>
        <v>-0.4493008751634644</v>
      </c>
      <c r="J39" s="414">
        <v>10.335</v>
      </c>
      <c r="K39" s="412">
        <v>0.614</v>
      </c>
      <c r="L39" s="412">
        <f t="shared" si="28"/>
        <v>10.949000000000002</v>
      </c>
      <c r="M39" s="415">
        <f t="shared" si="29"/>
        <v>0.0008368305728013173</v>
      </c>
      <c r="N39" s="414">
        <v>18.75</v>
      </c>
      <c r="O39" s="412">
        <v>1.1320000000000001</v>
      </c>
      <c r="P39" s="412">
        <f t="shared" si="30"/>
        <v>19.882</v>
      </c>
      <c r="Q39" s="416">
        <f t="shared" si="31"/>
        <v>-0.4493008751634644</v>
      </c>
    </row>
    <row r="40" spans="1:17" s="107" customFormat="1" ht="18" customHeight="1">
      <c r="A40" s="410" t="s">
        <v>263</v>
      </c>
      <c r="B40" s="411">
        <v>9.446</v>
      </c>
      <c r="C40" s="412">
        <v>0.03</v>
      </c>
      <c r="D40" s="412">
        <f t="shared" si="24"/>
        <v>9.475999999999999</v>
      </c>
      <c r="E40" s="413">
        <f t="shared" si="25"/>
        <v>0.000724249384223699</v>
      </c>
      <c r="F40" s="414">
        <v>16.173</v>
      </c>
      <c r="G40" s="412"/>
      <c r="H40" s="412">
        <f t="shared" si="26"/>
        <v>16.173</v>
      </c>
      <c r="I40" s="415">
        <f t="shared" si="27"/>
        <v>-0.41408520373461943</v>
      </c>
      <c r="J40" s="414">
        <v>9.446</v>
      </c>
      <c r="K40" s="412">
        <v>0.03</v>
      </c>
      <c r="L40" s="412">
        <f t="shared" si="28"/>
        <v>9.475999999999999</v>
      </c>
      <c r="M40" s="415">
        <f t="shared" si="29"/>
        <v>0.000724249384223699</v>
      </c>
      <c r="N40" s="414">
        <v>16.173</v>
      </c>
      <c r="O40" s="412"/>
      <c r="P40" s="412">
        <f t="shared" si="30"/>
        <v>16.173</v>
      </c>
      <c r="Q40" s="416">
        <f t="shared" si="31"/>
        <v>-0.41408520373461943</v>
      </c>
    </row>
    <row r="41" spans="1:17" s="107" customFormat="1" ht="18" customHeight="1">
      <c r="A41" s="410" t="s">
        <v>233</v>
      </c>
      <c r="B41" s="411">
        <v>5.121</v>
      </c>
      <c r="C41" s="412">
        <v>0.3</v>
      </c>
      <c r="D41" s="412">
        <f t="shared" si="24"/>
        <v>5.421</v>
      </c>
      <c r="E41" s="413">
        <f t="shared" si="25"/>
        <v>0.00041432628871640703</v>
      </c>
      <c r="F41" s="414">
        <v>6.739</v>
      </c>
      <c r="G41" s="412"/>
      <c r="H41" s="412">
        <f t="shared" si="26"/>
        <v>6.739</v>
      </c>
      <c r="I41" s="415">
        <f t="shared" si="27"/>
        <v>-0.19557797892862439</v>
      </c>
      <c r="J41" s="414">
        <v>5.121</v>
      </c>
      <c r="K41" s="412">
        <v>0.3</v>
      </c>
      <c r="L41" s="412">
        <f t="shared" si="28"/>
        <v>5.421</v>
      </c>
      <c r="M41" s="415">
        <f t="shared" si="29"/>
        <v>0.00041432628871640703</v>
      </c>
      <c r="N41" s="414">
        <v>6.739</v>
      </c>
      <c r="O41" s="412"/>
      <c r="P41" s="412">
        <f t="shared" si="30"/>
        <v>6.739</v>
      </c>
      <c r="Q41" s="416">
        <f t="shared" si="31"/>
        <v>-0.19557797892862439</v>
      </c>
    </row>
    <row r="42" spans="1:17" s="107" customFormat="1" ht="18" customHeight="1">
      <c r="A42" s="410" t="s">
        <v>268</v>
      </c>
      <c r="B42" s="411">
        <v>4.672000000000001</v>
      </c>
      <c r="C42" s="412">
        <v>0.1</v>
      </c>
      <c r="D42" s="412">
        <f t="shared" si="24"/>
        <v>4.772</v>
      </c>
      <c r="E42" s="413">
        <f t="shared" si="25"/>
        <v>0.0003647233074625889</v>
      </c>
      <c r="F42" s="414">
        <v>5.038</v>
      </c>
      <c r="G42" s="412">
        <v>0.05</v>
      </c>
      <c r="H42" s="412">
        <f t="shared" si="26"/>
        <v>5.088</v>
      </c>
      <c r="I42" s="415">
        <f t="shared" si="27"/>
        <v>-0.062106918238993725</v>
      </c>
      <c r="J42" s="414">
        <v>4.672000000000001</v>
      </c>
      <c r="K42" s="412">
        <v>0.1</v>
      </c>
      <c r="L42" s="412">
        <f t="shared" si="28"/>
        <v>4.772</v>
      </c>
      <c r="M42" s="415">
        <f t="shared" si="29"/>
        <v>0.0003647233074625889</v>
      </c>
      <c r="N42" s="414">
        <v>5.038</v>
      </c>
      <c r="O42" s="412">
        <v>0.05</v>
      </c>
      <c r="P42" s="412">
        <f t="shared" si="30"/>
        <v>5.088</v>
      </c>
      <c r="Q42" s="416">
        <f t="shared" si="31"/>
        <v>-0.062106918238993725</v>
      </c>
    </row>
    <row r="43" spans="1:17" s="107" customFormat="1" ht="18" customHeight="1">
      <c r="A43" s="410" t="s">
        <v>253</v>
      </c>
      <c r="B43" s="411">
        <v>4.7170000000000005</v>
      </c>
      <c r="C43" s="412">
        <v>0</v>
      </c>
      <c r="D43" s="412">
        <f t="shared" si="24"/>
        <v>4.7170000000000005</v>
      </c>
      <c r="E43" s="413">
        <f t="shared" si="25"/>
        <v>0.0003605196649834518</v>
      </c>
      <c r="F43" s="414">
        <v>14.945</v>
      </c>
      <c r="G43" s="412"/>
      <c r="H43" s="412">
        <f t="shared" si="26"/>
        <v>14.945</v>
      </c>
      <c r="I43" s="415">
        <f t="shared" si="27"/>
        <v>-0.6843760455001673</v>
      </c>
      <c r="J43" s="414">
        <v>4.7170000000000005</v>
      </c>
      <c r="K43" s="412"/>
      <c r="L43" s="412">
        <f t="shared" si="28"/>
        <v>4.7170000000000005</v>
      </c>
      <c r="M43" s="415">
        <f t="shared" si="29"/>
        <v>0.0003605196649834518</v>
      </c>
      <c r="N43" s="414">
        <v>14.945</v>
      </c>
      <c r="O43" s="412"/>
      <c r="P43" s="412">
        <f t="shared" si="30"/>
        <v>14.945</v>
      </c>
      <c r="Q43" s="416">
        <f t="shared" si="31"/>
        <v>-0.6843760455001673</v>
      </c>
    </row>
    <row r="44" spans="1:17" s="107" customFormat="1" ht="18" customHeight="1">
      <c r="A44" s="410" t="s">
        <v>240</v>
      </c>
      <c r="B44" s="411">
        <v>2.716</v>
      </c>
      <c r="C44" s="412">
        <v>1.882</v>
      </c>
      <c r="D44" s="412">
        <f t="shared" si="24"/>
        <v>4.598</v>
      </c>
      <c r="E44" s="413">
        <f t="shared" si="25"/>
        <v>0.0003514245112558641</v>
      </c>
      <c r="F44" s="414">
        <v>6.535</v>
      </c>
      <c r="G44" s="412">
        <v>1.2540000000000002</v>
      </c>
      <c r="H44" s="412">
        <f t="shared" si="26"/>
        <v>7.789000000000001</v>
      </c>
      <c r="I44" s="415">
        <f t="shared" si="27"/>
        <v>-0.40968031839774044</v>
      </c>
      <c r="J44" s="414">
        <v>2.716</v>
      </c>
      <c r="K44" s="412">
        <v>1.882</v>
      </c>
      <c r="L44" s="412">
        <f t="shared" si="28"/>
        <v>4.598</v>
      </c>
      <c r="M44" s="415">
        <f t="shared" si="29"/>
        <v>0.0003514245112558641</v>
      </c>
      <c r="N44" s="414">
        <v>6.535</v>
      </c>
      <c r="O44" s="412">
        <v>1.2540000000000002</v>
      </c>
      <c r="P44" s="412">
        <f t="shared" si="30"/>
        <v>7.789000000000001</v>
      </c>
      <c r="Q44" s="416">
        <f t="shared" si="31"/>
        <v>-0.40968031839774044</v>
      </c>
    </row>
    <row r="45" spans="1:17" s="107" customFormat="1" ht="18" customHeight="1" thickBot="1">
      <c r="A45" s="417" t="s">
        <v>271</v>
      </c>
      <c r="B45" s="418">
        <v>1368.7869999999994</v>
      </c>
      <c r="C45" s="419">
        <v>634.6170000000005</v>
      </c>
      <c r="D45" s="419">
        <f t="shared" si="24"/>
        <v>2003.404</v>
      </c>
      <c r="E45" s="420">
        <f t="shared" si="25"/>
        <v>0.15311989376860444</v>
      </c>
      <c r="F45" s="421">
        <v>1199.779999999999</v>
      </c>
      <c r="G45" s="419">
        <v>781.3429999999996</v>
      </c>
      <c r="H45" s="419">
        <f t="shared" si="26"/>
        <v>1981.1229999999987</v>
      </c>
      <c r="I45" s="422">
        <f t="shared" si="27"/>
        <v>0.011246651520375739</v>
      </c>
      <c r="J45" s="421">
        <v>1368.7869999999994</v>
      </c>
      <c r="K45" s="419">
        <v>634.6170000000005</v>
      </c>
      <c r="L45" s="419">
        <f t="shared" si="28"/>
        <v>2003.404</v>
      </c>
      <c r="M45" s="422">
        <f t="shared" si="29"/>
        <v>0.15311989376860444</v>
      </c>
      <c r="N45" s="421">
        <v>1199.779999999999</v>
      </c>
      <c r="O45" s="419">
        <v>781.3429999999996</v>
      </c>
      <c r="P45" s="419">
        <f t="shared" si="30"/>
        <v>1981.1229999999987</v>
      </c>
      <c r="Q45" s="423">
        <f t="shared" si="31"/>
        <v>0.011246651520375739</v>
      </c>
    </row>
    <row r="46" ht="9.75" customHeight="1" thickTop="1">
      <c r="A46" s="79"/>
    </row>
    <row r="47" ht="13.5" customHeight="1">
      <c r="A47" s="79" t="s">
        <v>37</v>
      </c>
    </row>
    <row r="48" ht="14.25">
      <c r="A48" s="62" t="s">
        <v>144</v>
      </c>
    </row>
  </sheetData>
  <sheetProtection/>
  <mergeCells count="14">
    <mergeCell ref="P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6:Q65536 I46:I65536 I3 Q3">
    <cfRule type="cellIs" priority="4" dxfId="97" operator="lessThan" stopIfTrue="1">
      <formula>0</formula>
    </cfRule>
  </conditionalFormatting>
  <conditionalFormatting sqref="I8:I45 Q8:Q45">
    <cfRule type="cellIs" priority="5" dxfId="97" operator="lessThan">
      <formula>0</formula>
    </cfRule>
    <cfRule type="cellIs" priority="6" dxfId="99" operator="greaterThanOrEqual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4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86" customWidth="1"/>
    <col min="2" max="2" width="9.00390625" style="86" customWidth="1"/>
    <col min="3" max="3" width="10.7109375" style="86" customWidth="1"/>
    <col min="4" max="4" width="9.7109375" style="86" customWidth="1"/>
    <col min="5" max="5" width="10.140625" style="86" customWidth="1"/>
    <col min="6" max="6" width="13.421875" style="86" customWidth="1"/>
    <col min="7" max="7" width="9.421875" style="86" bestFit="1" customWidth="1"/>
    <col min="8" max="8" width="9.28125" style="86" bestFit="1" customWidth="1"/>
    <col min="9" max="9" width="10.7109375" style="86" bestFit="1" customWidth="1"/>
    <col min="10" max="10" width="8.57421875" style="86" customWidth="1"/>
    <col min="11" max="11" width="10.421875" style="86" customWidth="1"/>
    <col min="12" max="12" width="12.8515625" style="86" customWidth="1"/>
    <col min="13" max="13" width="11.140625" style="86" customWidth="1"/>
    <col min="14" max="15" width="11.140625" style="86" bestFit="1" customWidth="1"/>
    <col min="16" max="16" width="8.57421875" style="86" customWidth="1"/>
    <col min="17" max="17" width="10.28125" style="86" customWidth="1"/>
    <col min="18" max="18" width="11.140625" style="86" bestFit="1" customWidth="1"/>
    <col min="19" max="19" width="9.421875" style="86" bestFit="1" customWidth="1"/>
    <col min="20" max="21" width="11.140625" style="86" bestFit="1" customWidth="1"/>
    <col min="22" max="22" width="8.28125" style="86" customWidth="1"/>
    <col min="23" max="23" width="10.28125" style="86" customWidth="1"/>
    <col min="24" max="24" width="11.140625" style="86" bestFit="1" customWidth="1"/>
    <col min="25" max="25" width="9.851562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55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16.5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132" customFormat="1" ht="15.75" customHeight="1" thickBot="1" thickTop="1">
      <c r="A5" s="641" t="s">
        <v>54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99" customFormat="1" ht="26.25" customHeight="1">
      <c r="A6" s="642"/>
      <c r="B6" s="680" t="s">
        <v>151</v>
      </c>
      <c r="C6" s="681"/>
      <c r="D6" s="681"/>
      <c r="E6" s="681"/>
      <c r="F6" s="681"/>
      <c r="G6" s="685" t="s">
        <v>31</v>
      </c>
      <c r="H6" s="680" t="s">
        <v>152</v>
      </c>
      <c r="I6" s="681"/>
      <c r="J6" s="681"/>
      <c r="K6" s="681"/>
      <c r="L6" s="681"/>
      <c r="M6" s="682" t="s">
        <v>30</v>
      </c>
      <c r="N6" s="680" t="s">
        <v>153</v>
      </c>
      <c r="O6" s="681"/>
      <c r="P6" s="681"/>
      <c r="Q6" s="681"/>
      <c r="R6" s="681"/>
      <c r="S6" s="685" t="s">
        <v>31</v>
      </c>
      <c r="T6" s="680" t="s">
        <v>154</v>
      </c>
      <c r="U6" s="681"/>
      <c r="V6" s="681"/>
      <c r="W6" s="681"/>
      <c r="X6" s="681"/>
      <c r="Y6" s="698" t="s">
        <v>30</v>
      </c>
    </row>
    <row r="7" spans="1:25" s="99" customFormat="1" ht="26.25" customHeight="1">
      <c r="A7" s="643"/>
      <c r="B7" s="703" t="s">
        <v>20</v>
      </c>
      <c r="C7" s="702"/>
      <c r="D7" s="701" t="s">
        <v>19</v>
      </c>
      <c r="E7" s="702"/>
      <c r="F7" s="693" t="s">
        <v>15</v>
      </c>
      <c r="G7" s="686"/>
      <c r="H7" s="703" t="s">
        <v>20</v>
      </c>
      <c r="I7" s="702"/>
      <c r="J7" s="701" t="s">
        <v>19</v>
      </c>
      <c r="K7" s="702"/>
      <c r="L7" s="693" t="s">
        <v>15</v>
      </c>
      <c r="M7" s="683"/>
      <c r="N7" s="703" t="s">
        <v>20</v>
      </c>
      <c r="O7" s="702"/>
      <c r="P7" s="701" t="s">
        <v>19</v>
      </c>
      <c r="Q7" s="702"/>
      <c r="R7" s="693" t="s">
        <v>15</v>
      </c>
      <c r="S7" s="686"/>
      <c r="T7" s="703" t="s">
        <v>20</v>
      </c>
      <c r="U7" s="702"/>
      <c r="V7" s="701" t="s">
        <v>19</v>
      </c>
      <c r="W7" s="702"/>
      <c r="X7" s="693" t="s">
        <v>15</v>
      </c>
      <c r="Y7" s="699"/>
    </row>
    <row r="8" spans="1:25" s="128" customFormat="1" ht="21" customHeight="1" thickBot="1">
      <c r="A8" s="644"/>
      <c r="B8" s="131" t="s">
        <v>17</v>
      </c>
      <c r="C8" s="129" t="s">
        <v>16</v>
      </c>
      <c r="D8" s="130" t="s">
        <v>17</v>
      </c>
      <c r="E8" s="129" t="s">
        <v>16</v>
      </c>
      <c r="F8" s="694"/>
      <c r="G8" s="687"/>
      <c r="H8" s="131" t="s">
        <v>17</v>
      </c>
      <c r="I8" s="129" t="s">
        <v>16</v>
      </c>
      <c r="J8" s="130" t="s">
        <v>17</v>
      </c>
      <c r="K8" s="129" t="s">
        <v>16</v>
      </c>
      <c r="L8" s="694"/>
      <c r="M8" s="684"/>
      <c r="N8" s="131" t="s">
        <v>17</v>
      </c>
      <c r="O8" s="129" t="s">
        <v>16</v>
      </c>
      <c r="P8" s="130" t="s">
        <v>17</v>
      </c>
      <c r="Q8" s="129" t="s">
        <v>16</v>
      </c>
      <c r="R8" s="694"/>
      <c r="S8" s="687"/>
      <c r="T8" s="131" t="s">
        <v>17</v>
      </c>
      <c r="U8" s="129" t="s">
        <v>16</v>
      </c>
      <c r="V8" s="130" t="s">
        <v>17</v>
      </c>
      <c r="W8" s="129" t="s">
        <v>16</v>
      </c>
      <c r="X8" s="694"/>
      <c r="Y8" s="700"/>
    </row>
    <row r="9" spans="1:25" s="740" customFormat="1" ht="18" customHeight="1" thickBot="1" thickTop="1">
      <c r="A9" s="733" t="s">
        <v>22</v>
      </c>
      <c r="B9" s="734">
        <f>B10+B38+B58+B73+B94+B102</f>
        <v>582540</v>
      </c>
      <c r="C9" s="735">
        <f>C10+C38+C58+C73+C94+C102</f>
        <v>577702</v>
      </c>
      <c r="D9" s="736">
        <f>D10+D38+D58+D73+D94+D102</f>
        <v>9537</v>
      </c>
      <c r="E9" s="735">
        <f>E10+E38+E58+E73+E94+E102</f>
        <v>9348</v>
      </c>
      <c r="F9" s="736">
        <f aca="true" t="shared" si="0" ref="F9:F56">SUM(B9:E9)</f>
        <v>1179127</v>
      </c>
      <c r="G9" s="737">
        <f aca="true" t="shared" si="1" ref="G9:G56">F9/$F$9</f>
        <v>1</v>
      </c>
      <c r="H9" s="734">
        <f>H10+H38+H58+H73+H94+H102</f>
        <v>563580</v>
      </c>
      <c r="I9" s="735">
        <f>I10+I38+I58+I73+I94+I102</f>
        <v>548420</v>
      </c>
      <c r="J9" s="736">
        <f>J10+J38+J58+J73+J94+J102</f>
        <v>2837</v>
      </c>
      <c r="K9" s="735">
        <f>K10+K38+K58+K73+K94+K102</f>
        <v>3208</v>
      </c>
      <c r="L9" s="736">
        <f aca="true" t="shared" si="2" ref="L9:L56">SUM(H9:K9)</f>
        <v>1118045</v>
      </c>
      <c r="M9" s="738">
        <f aca="true" t="shared" si="3" ref="M9:M55">IF(ISERROR(F9/L9-1),"         /0",(F9/L9-1))</f>
        <v>0.05463286361461295</v>
      </c>
      <c r="N9" s="734">
        <f>N10+N38+N58+N73+N94+N102</f>
        <v>582540</v>
      </c>
      <c r="O9" s="735">
        <f>O10+O38+O58+O73+O94+O102</f>
        <v>577702</v>
      </c>
      <c r="P9" s="736">
        <f>P10+P38+P58+P73+P94+P102</f>
        <v>9537</v>
      </c>
      <c r="Q9" s="735">
        <f>Q10+Q38+Q58+Q73+Q94+Q102</f>
        <v>9348</v>
      </c>
      <c r="R9" s="736">
        <f aca="true" t="shared" si="4" ref="R9:R56">SUM(N9:Q9)</f>
        <v>1179127</v>
      </c>
      <c r="S9" s="737">
        <f aca="true" t="shared" si="5" ref="S9:S56">R9/$R$9</f>
        <v>1</v>
      </c>
      <c r="T9" s="734">
        <f>T10+T38+T58+T73+T94+T102</f>
        <v>563580</v>
      </c>
      <c r="U9" s="735">
        <f>U10+U38+U58+U73+U94+U102</f>
        <v>548420</v>
      </c>
      <c r="V9" s="736">
        <f>V10+V38+V58+V73+V94+V102</f>
        <v>2837</v>
      </c>
      <c r="W9" s="735">
        <f>W10+W38+W58+W73+W94+W102</f>
        <v>3208</v>
      </c>
      <c r="X9" s="736">
        <f aca="true" t="shared" si="6" ref="X9:X56">SUM(T9:W9)</f>
        <v>1118045</v>
      </c>
      <c r="Y9" s="739">
        <f aca="true" t="shared" si="7" ref="Y9:Y55">IF(ISERROR(R9/X9-1),"         /0",(R9/X9-1))</f>
        <v>0.05463286361461295</v>
      </c>
    </row>
    <row r="10" spans="1:25" s="119" customFormat="1" ht="19.5" customHeight="1">
      <c r="A10" s="126" t="s">
        <v>53</v>
      </c>
      <c r="B10" s="123">
        <f>SUM(B11:B37)</f>
        <v>162282</v>
      </c>
      <c r="C10" s="122">
        <f>SUM(C11:C37)</f>
        <v>162579</v>
      </c>
      <c r="D10" s="121">
        <f>SUM(D11:D37)</f>
        <v>554</v>
      </c>
      <c r="E10" s="122">
        <f>SUM(E11:E37)</f>
        <v>879</v>
      </c>
      <c r="F10" s="121">
        <f t="shared" si="0"/>
        <v>326294</v>
      </c>
      <c r="G10" s="124">
        <f t="shared" si="1"/>
        <v>0.276725068631284</v>
      </c>
      <c r="H10" s="123">
        <f>SUM(H11:H37)</f>
        <v>154393</v>
      </c>
      <c r="I10" s="122">
        <f>SUM(I11:I37)</f>
        <v>150502</v>
      </c>
      <c r="J10" s="121">
        <f>SUM(J11:J37)</f>
        <v>166</v>
      </c>
      <c r="K10" s="122">
        <f>SUM(K11:K37)</f>
        <v>199</v>
      </c>
      <c r="L10" s="121">
        <f t="shared" si="2"/>
        <v>305260</v>
      </c>
      <c r="M10" s="125">
        <f t="shared" si="3"/>
        <v>0.06890519557098873</v>
      </c>
      <c r="N10" s="123">
        <f>SUM(N11:N37)</f>
        <v>162282</v>
      </c>
      <c r="O10" s="122">
        <f>SUM(O11:O37)</f>
        <v>162579</v>
      </c>
      <c r="P10" s="121">
        <f>SUM(P11:P37)</f>
        <v>554</v>
      </c>
      <c r="Q10" s="122">
        <f>SUM(Q11:Q37)</f>
        <v>879</v>
      </c>
      <c r="R10" s="121">
        <f t="shared" si="4"/>
        <v>326294</v>
      </c>
      <c r="S10" s="124">
        <f t="shared" si="5"/>
        <v>0.276725068631284</v>
      </c>
      <c r="T10" s="123">
        <f>SUM(T11:T37)</f>
        <v>154393</v>
      </c>
      <c r="U10" s="122">
        <f>SUM(U11:U37)</f>
        <v>150502</v>
      </c>
      <c r="V10" s="121">
        <f>SUM(V11:V37)</f>
        <v>166</v>
      </c>
      <c r="W10" s="122">
        <f>SUM(W11:W37)</f>
        <v>199</v>
      </c>
      <c r="X10" s="121">
        <f t="shared" si="6"/>
        <v>305260</v>
      </c>
      <c r="Y10" s="120">
        <f t="shared" si="7"/>
        <v>0.06890519557098873</v>
      </c>
    </row>
    <row r="11" spans="1:25" ht="19.5" customHeight="1">
      <c r="A11" s="279" t="s">
        <v>272</v>
      </c>
      <c r="B11" s="280">
        <v>20902</v>
      </c>
      <c r="C11" s="281">
        <v>21862</v>
      </c>
      <c r="D11" s="282">
        <v>6</v>
      </c>
      <c r="E11" s="281">
        <v>171</v>
      </c>
      <c r="F11" s="282">
        <f t="shared" si="0"/>
        <v>42941</v>
      </c>
      <c r="G11" s="283">
        <f t="shared" si="1"/>
        <v>0.03641762083304004</v>
      </c>
      <c r="H11" s="280">
        <v>21630</v>
      </c>
      <c r="I11" s="281">
        <v>24353</v>
      </c>
      <c r="J11" s="282">
        <v>134</v>
      </c>
      <c r="K11" s="281">
        <v>166</v>
      </c>
      <c r="L11" s="282">
        <f t="shared" si="2"/>
        <v>46283</v>
      </c>
      <c r="M11" s="284">
        <f t="shared" si="3"/>
        <v>-0.07220793811982806</v>
      </c>
      <c r="N11" s="280">
        <v>20902</v>
      </c>
      <c r="O11" s="281">
        <v>21862</v>
      </c>
      <c r="P11" s="282">
        <v>6</v>
      </c>
      <c r="Q11" s="281">
        <v>171</v>
      </c>
      <c r="R11" s="282">
        <f t="shared" si="4"/>
        <v>42941</v>
      </c>
      <c r="S11" s="283">
        <f t="shared" si="5"/>
        <v>0.03641762083304004</v>
      </c>
      <c r="T11" s="280">
        <v>21630</v>
      </c>
      <c r="U11" s="281">
        <v>24353</v>
      </c>
      <c r="V11" s="282">
        <v>134</v>
      </c>
      <c r="W11" s="281">
        <v>166</v>
      </c>
      <c r="X11" s="282">
        <f t="shared" si="6"/>
        <v>46283</v>
      </c>
      <c r="Y11" s="285">
        <f t="shared" si="7"/>
        <v>-0.07220793811982806</v>
      </c>
    </row>
    <row r="12" spans="1:25" ht="19.5" customHeight="1">
      <c r="A12" s="286" t="s">
        <v>273</v>
      </c>
      <c r="B12" s="287">
        <v>13623</v>
      </c>
      <c r="C12" s="288">
        <v>10939</v>
      </c>
      <c r="D12" s="289">
        <v>0</v>
      </c>
      <c r="E12" s="288">
        <v>0</v>
      </c>
      <c r="F12" s="289">
        <f t="shared" si="0"/>
        <v>24562</v>
      </c>
      <c r="G12" s="290">
        <f t="shared" si="1"/>
        <v>0.020830665399062188</v>
      </c>
      <c r="H12" s="287">
        <v>11866</v>
      </c>
      <c r="I12" s="288">
        <v>8905</v>
      </c>
      <c r="J12" s="289">
        <v>0</v>
      </c>
      <c r="K12" s="288">
        <v>0</v>
      </c>
      <c r="L12" s="289">
        <f t="shared" si="2"/>
        <v>20771</v>
      </c>
      <c r="M12" s="291">
        <f t="shared" si="3"/>
        <v>0.1825140821337441</v>
      </c>
      <c r="N12" s="287">
        <v>13623</v>
      </c>
      <c r="O12" s="288">
        <v>10939</v>
      </c>
      <c r="P12" s="289">
        <v>0</v>
      </c>
      <c r="Q12" s="288">
        <v>0</v>
      </c>
      <c r="R12" s="289">
        <f t="shared" si="4"/>
        <v>24562</v>
      </c>
      <c r="S12" s="290">
        <f t="shared" si="5"/>
        <v>0.020830665399062188</v>
      </c>
      <c r="T12" s="287">
        <v>11866</v>
      </c>
      <c r="U12" s="288">
        <v>8905</v>
      </c>
      <c r="V12" s="289">
        <v>0</v>
      </c>
      <c r="W12" s="288">
        <v>0</v>
      </c>
      <c r="X12" s="289">
        <f t="shared" si="6"/>
        <v>20771</v>
      </c>
      <c r="Y12" s="292">
        <f t="shared" si="7"/>
        <v>0.1825140821337441</v>
      </c>
    </row>
    <row r="13" spans="1:25" ht="19.5" customHeight="1">
      <c r="A13" s="286" t="s">
        <v>274</v>
      </c>
      <c r="B13" s="287">
        <v>9344</v>
      </c>
      <c r="C13" s="288">
        <v>10848</v>
      </c>
      <c r="D13" s="289">
        <v>7</v>
      </c>
      <c r="E13" s="288">
        <v>3</v>
      </c>
      <c r="F13" s="289">
        <f t="shared" si="0"/>
        <v>20202</v>
      </c>
      <c r="G13" s="290">
        <f t="shared" si="1"/>
        <v>0.017133014509887398</v>
      </c>
      <c r="H13" s="287">
        <v>8675</v>
      </c>
      <c r="I13" s="288">
        <v>10822</v>
      </c>
      <c r="J13" s="289"/>
      <c r="K13" s="288"/>
      <c r="L13" s="289">
        <f t="shared" si="2"/>
        <v>19497</v>
      </c>
      <c r="M13" s="291">
        <f t="shared" si="3"/>
        <v>0.03615940913986759</v>
      </c>
      <c r="N13" s="287">
        <v>9344</v>
      </c>
      <c r="O13" s="288">
        <v>10848</v>
      </c>
      <c r="P13" s="289">
        <v>7</v>
      </c>
      <c r="Q13" s="288">
        <v>3</v>
      </c>
      <c r="R13" s="289">
        <f t="shared" si="4"/>
        <v>20202</v>
      </c>
      <c r="S13" s="290">
        <f t="shared" si="5"/>
        <v>0.017133014509887398</v>
      </c>
      <c r="T13" s="287">
        <v>8675</v>
      </c>
      <c r="U13" s="288">
        <v>10822</v>
      </c>
      <c r="V13" s="289"/>
      <c r="W13" s="288"/>
      <c r="X13" s="289">
        <f t="shared" si="6"/>
        <v>19497</v>
      </c>
      <c r="Y13" s="292">
        <f t="shared" si="7"/>
        <v>0.03615940913986759</v>
      </c>
    </row>
    <row r="14" spans="1:25" ht="19.5" customHeight="1">
      <c r="A14" s="286" t="s">
        <v>275</v>
      </c>
      <c r="B14" s="287">
        <v>8223</v>
      </c>
      <c r="C14" s="288">
        <v>8563</v>
      </c>
      <c r="D14" s="289">
        <v>0</v>
      </c>
      <c r="E14" s="288">
        <v>13</v>
      </c>
      <c r="F14" s="289">
        <f t="shared" si="0"/>
        <v>16799</v>
      </c>
      <c r="G14" s="290">
        <f t="shared" si="1"/>
        <v>0.014246981029185151</v>
      </c>
      <c r="H14" s="287">
        <v>9940</v>
      </c>
      <c r="I14" s="288">
        <v>8391</v>
      </c>
      <c r="J14" s="289">
        <v>0</v>
      </c>
      <c r="K14" s="288">
        <v>4</v>
      </c>
      <c r="L14" s="289">
        <f t="shared" si="2"/>
        <v>18335</v>
      </c>
      <c r="M14" s="291">
        <f t="shared" si="3"/>
        <v>-0.08377420234524136</v>
      </c>
      <c r="N14" s="287">
        <v>8223</v>
      </c>
      <c r="O14" s="288">
        <v>8563</v>
      </c>
      <c r="P14" s="289"/>
      <c r="Q14" s="288">
        <v>13</v>
      </c>
      <c r="R14" s="289">
        <f t="shared" si="4"/>
        <v>16799</v>
      </c>
      <c r="S14" s="290">
        <f t="shared" si="5"/>
        <v>0.014246981029185151</v>
      </c>
      <c r="T14" s="287">
        <v>9940</v>
      </c>
      <c r="U14" s="288">
        <v>8391</v>
      </c>
      <c r="V14" s="289">
        <v>0</v>
      </c>
      <c r="W14" s="288">
        <v>4</v>
      </c>
      <c r="X14" s="289">
        <f t="shared" si="6"/>
        <v>18335</v>
      </c>
      <c r="Y14" s="292">
        <f t="shared" si="7"/>
        <v>-0.08377420234524136</v>
      </c>
    </row>
    <row r="15" spans="1:25" ht="19.5" customHeight="1">
      <c r="A15" s="286" t="s">
        <v>276</v>
      </c>
      <c r="B15" s="287">
        <v>7021</v>
      </c>
      <c r="C15" s="288">
        <v>8814</v>
      </c>
      <c r="D15" s="289">
        <v>0</v>
      </c>
      <c r="E15" s="288">
        <v>0</v>
      </c>
      <c r="F15" s="289">
        <f t="shared" si="0"/>
        <v>15835</v>
      </c>
      <c r="G15" s="290">
        <f t="shared" si="1"/>
        <v>0.01342942702524834</v>
      </c>
      <c r="H15" s="287">
        <v>8079</v>
      </c>
      <c r="I15" s="288">
        <v>9547</v>
      </c>
      <c r="J15" s="289"/>
      <c r="K15" s="288"/>
      <c r="L15" s="289">
        <f t="shared" si="2"/>
        <v>17626</v>
      </c>
      <c r="M15" s="291">
        <f t="shared" si="3"/>
        <v>-0.10161125609894472</v>
      </c>
      <c r="N15" s="287">
        <v>7021</v>
      </c>
      <c r="O15" s="288">
        <v>8814</v>
      </c>
      <c r="P15" s="289"/>
      <c r="Q15" s="288"/>
      <c r="R15" s="289">
        <f t="shared" si="4"/>
        <v>15835</v>
      </c>
      <c r="S15" s="290">
        <f t="shared" si="5"/>
        <v>0.01342942702524834</v>
      </c>
      <c r="T15" s="287">
        <v>8079</v>
      </c>
      <c r="U15" s="288">
        <v>9547</v>
      </c>
      <c r="V15" s="289"/>
      <c r="W15" s="288"/>
      <c r="X15" s="289">
        <f t="shared" si="6"/>
        <v>17626</v>
      </c>
      <c r="Y15" s="292">
        <f t="shared" si="7"/>
        <v>-0.10161125609894472</v>
      </c>
    </row>
    <row r="16" spans="1:25" ht="19.5" customHeight="1">
      <c r="A16" s="286" t="s">
        <v>277</v>
      </c>
      <c r="B16" s="287">
        <v>6805</v>
      </c>
      <c r="C16" s="288">
        <v>7368</v>
      </c>
      <c r="D16" s="289">
        <v>412</v>
      </c>
      <c r="E16" s="288">
        <v>460</v>
      </c>
      <c r="F16" s="289">
        <f>SUM(B16:E16)</f>
        <v>15045</v>
      </c>
      <c r="G16" s="290">
        <f>F16/$F$9</f>
        <v>0.01275943982285199</v>
      </c>
      <c r="H16" s="287">
        <v>7344</v>
      </c>
      <c r="I16" s="288">
        <v>8440</v>
      </c>
      <c r="J16" s="289"/>
      <c r="K16" s="288"/>
      <c r="L16" s="289">
        <f>SUM(H16:K16)</f>
        <v>15784</v>
      </c>
      <c r="M16" s="291">
        <f>IF(ISERROR(F16/L16-1),"         /0",(F16/L16-1))</f>
        <v>-0.0468195641155601</v>
      </c>
      <c r="N16" s="287">
        <v>6805</v>
      </c>
      <c r="O16" s="288">
        <v>7368</v>
      </c>
      <c r="P16" s="289">
        <v>412</v>
      </c>
      <c r="Q16" s="288">
        <v>460</v>
      </c>
      <c r="R16" s="289">
        <f>SUM(N16:Q16)</f>
        <v>15045</v>
      </c>
      <c r="S16" s="290">
        <f>R16/$R$9</f>
        <v>0.01275943982285199</v>
      </c>
      <c r="T16" s="287">
        <v>7344</v>
      </c>
      <c r="U16" s="288">
        <v>8440</v>
      </c>
      <c r="V16" s="289"/>
      <c r="W16" s="288"/>
      <c r="X16" s="289">
        <f>SUM(T16:W16)</f>
        <v>15784</v>
      </c>
      <c r="Y16" s="292">
        <f>IF(ISERROR(R16/X16-1),"         /0",(R16/X16-1))</f>
        <v>-0.0468195641155601</v>
      </c>
    </row>
    <row r="17" spans="1:25" ht="19.5" customHeight="1">
      <c r="A17" s="286" t="s">
        <v>278</v>
      </c>
      <c r="B17" s="287">
        <v>6125</v>
      </c>
      <c r="C17" s="288">
        <v>7427</v>
      </c>
      <c r="D17" s="289">
        <v>1</v>
      </c>
      <c r="E17" s="288">
        <v>0</v>
      </c>
      <c r="F17" s="289">
        <f>SUM(B17:E17)</f>
        <v>13553</v>
      </c>
      <c r="G17" s="290">
        <f>F17/$F$9</f>
        <v>0.011494096903895848</v>
      </c>
      <c r="H17" s="287">
        <v>5480</v>
      </c>
      <c r="I17" s="288">
        <v>6378</v>
      </c>
      <c r="J17" s="289"/>
      <c r="K17" s="288"/>
      <c r="L17" s="289">
        <f>SUM(H17:K17)</f>
        <v>11858</v>
      </c>
      <c r="M17" s="291">
        <f>IF(ISERROR(F17/L17-1),"         /0",(F17/L17-1))</f>
        <v>0.14294147411030522</v>
      </c>
      <c r="N17" s="287">
        <v>6125</v>
      </c>
      <c r="O17" s="288">
        <v>7427</v>
      </c>
      <c r="P17" s="289">
        <v>1</v>
      </c>
      <c r="Q17" s="288">
        <v>0</v>
      </c>
      <c r="R17" s="289">
        <f>SUM(N17:Q17)</f>
        <v>13553</v>
      </c>
      <c r="S17" s="290">
        <f>R17/$R$9</f>
        <v>0.011494096903895848</v>
      </c>
      <c r="T17" s="287">
        <v>5480</v>
      </c>
      <c r="U17" s="288">
        <v>6378</v>
      </c>
      <c r="V17" s="289"/>
      <c r="W17" s="288"/>
      <c r="X17" s="289">
        <f>SUM(T17:W17)</f>
        <v>11858</v>
      </c>
      <c r="Y17" s="292">
        <f>IF(ISERROR(R17/X17-1),"         /0",(R17/X17-1))</f>
        <v>0.14294147411030522</v>
      </c>
    </row>
    <row r="18" spans="1:25" ht="19.5" customHeight="1">
      <c r="A18" s="286" t="s">
        <v>279</v>
      </c>
      <c r="B18" s="287">
        <v>5716</v>
      </c>
      <c r="C18" s="288">
        <v>7364</v>
      </c>
      <c r="D18" s="289">
        <v>0</v>
      </c>
      <c r="E18" s="288">
        <v>0</v>
      </c>
      <c r="F18" s="289">
        <f>SUM(B18:E18)</f>
        <v>13080</v>
      </c>
      <c r="G18" s="290">
        <f>F18/$F$9</f>
        <v>0.011092952667524364</v>
      </c>
      <c r="H18" s="287">
        <v>4784</v>
      </c>
      <c r="I18" s="288">
        <v>6167</v>
      </c>
      <c r="J18" s="289">
        <v>0</v>
      </c>
      <c r="K18" s="288">
        <v>0</v>
      </c>
      <c r="L18" s="289">
        <f>SUM(H18:K18)</f>
        <v>10951</v>
      </c>
      <c r="M18" s="291">
        <f>IF(ISERROR(F18/L18-1),"         /0",(F18/L18-1))</f>
        <v>0.19441146927221253</v>
      </c>
      <c r="N18" s="287">
        <v>5716</v>
      </c>
      <c r="O18" s="288">
        <v>7364</v>
      </c>
      <c r="P18" s="289"/>
      <c r="Q18" s="288"/>
      <c r="R18" s="289">
        <f>SUM(N18:Q18)</f>
        <v>13080</v>
      </c>
      <c r="S18" s="290">
        <f>R18/$R$9</f>
        <v>0.011092952667524364</v>
      </c>
      <c r="T18" s="287">
        <v>4784</v>
      </c>
      <c r="U18" s="288">
        <v>6167</v>
      </c>
      <c r="V18" s="289">
        <v>0</v>
      </c>
      <c r="W18" s="288">
        <v>0</v>
      </c>
      <c r="X18" s="289">
        <f>SUM(T18:W18)</f>
        <v>10951</v>
      </c>
      <c r="Y18" s="292">
        <f>IF(ISERROR(R18/X18-1),"         /0",(R18/X18-1))</f>
        <v>0.19441146927221253</v>
      </c>
    </row>
    <row r="19" spans="1:25" ht="19.5" customHeight="1">
      <c r="A19" s="286" t="s">
        <v>280</v>
      </c>
      <c r="B19" s="287">
        <v>6528</v>
      </c>
      <c r="C19" s="288">
        <v>5707</v>
      </c>
      <c r="D19" s="289">
        <v>0</v>
      </c>
      <c r="E19" s="288">
        <v>1</v>
      </c>
      <c r="F19" s="289">
        <f>SUM(B19:E19)</f>
        <v>12236</v>
      </c>
      <c r="G19" s="290">
        <f>F19/$F$9</f>
        <v>0.010377168871546492</v>
      </c>
      <c r="H19" s="287">
        <v>5472</v>
      </c>
      <c r="I19" s="288">
        <v>4976</v>
      </c>
      <c r="J19" s="289">
        <v>0</v>
      </c>
      <c r="K19" s="288"/>
      <c r="L19" s="289">
        <f>SUM(H19:K19)</f>
        <v>10448</v>
      </c>
      <c r="M19" s="291">
        <f>IF(ISERROR(F19/L19-1),"         /0",(F19/L19-1))</f>
        <v>0.17113323124042878</v>
      </c>
      <c r="N19" s="287">
        <v>6528</v>
      </c>
      <c r="O19" s="288">
        <v>5707</v>
      </c>
      <c r="P19" s="289"/>
      <c r="Q19" s="288">
        <v>1</v>
      </c>
      <c r="R19" s="289">
        <f>SUM(N19:Q19)</f>
        <v>12236</v>
      </c>
      <c r="S19" s="290">
        <f>R19/$R$9</f>
        <v>0.010377168871546492</v>
      </c>
      <c r="T19" s="287">
        <v>5472</v>
      </c>
      <c r="U19" s="288">
        <v>4976</v>
      </c>
      <c r="V19" s="289">
        <v>0</v>
      </c>
      <c r="W19" s="288"/>
      <c r="X19" s="289">
        <f>SUM(T19:W19)</f>
        <v>10448</v>
      </c>
      <c r="Y19" s="292">
        <f>IF(ISERROR(R19/X19-1),"         /0",(R19/X19-1))</f>
        <v>0.17113323124042878</v>
      </c>
    </row>
    <row r="20" spans="1:25" ht="19.5" customHeight="1">
      <c r="A20" s="286" t="s">
        <v>281</v>
      </c>
      <c r="B20" s="287">
        <v>5102</v>
      </c>
      <c r="C20" s="288">
        <v>6640</v>
      </c>
      <c r="D20" s="289">
        <v>0</v>
      </c>
      <c r="E20" s="288">
        <v>0</v>
      </c>
      <c r="F20" s="289">
        <f>SUM(B20:E20)</f>
        <v>11742</v>
      </c>
      <c r="G20" s="290">
        <f>F20/$F$9</f>
        <v>0.009958214848782192</v>
      </c>
      <c r="H20" s="287">
        <v>4186</v>
      </c>
      <c r="I20" s="288">
        <v>3956</v>
      </c>
      <c r="J20" s="289">
        <v>0</v>
      </c>
      <c r="K20" s="288"/>
      <c r="L20" s="289">
        <f>SUM(H20:K20)</f>
        <v>8142</v>
      </c>
      <c r="M20" s="291">
        <f>IF(ISERROR(F20/L20-1),"         /0",(F20/L20-1))</f>
        <v>0.44215180545320565</v>
      </c>
      <c r="N20" s="287">
        <v>5102</v>
      </c>
      <c r="O20" s="288">
        <v>6640</v>
      </c>
      <c r="P20" s="289"/>
      <c r="Q20" s="288"/>
      <c r="R20" s="289">
        <f>SUM(N20:Q20)</f>
        <v>11742</v>
      </c>
      <c r="S20" s="290">
        <f>R20/$R$9</f>
        <v>0.009958214848782192</v>
      </c>
      <c r="T20" s="287">
        <v>4186</v>
      </c>
      <c r="U20" s="288">
        <v>3956</v>
      </c>
      <c r="V20" s="289">
        <v>0</v>
      </c>
      <c r="W20" s="288"/>
      <c r="X20" s="289">
        <f>SUM(T20:W20)</f>
        <v>8142</v>
      </c>
      <c r="Y20" s="292">
        <f>IF(ISERROR(R20/X20-1),"         /0",(R20/X20-1))</f>
        <v>0.44215180545320565</v>
      </c>
    </row>
    <row r="21" spans="1:25" ht="19.5" customHeight="1">
      <c r="A21" s="286" t="s">
        <v>282</v>
      </c>
      <c r="B21" s="287">
        <v>4905</v>
      </c>
      <c r="C21" s="288">
        <v>5364</v>
      </c>
      <c r="D21" s="289">
        <v>0</v>
      </c>
      <c r="E21" s="288">
        <v>0</v>
      </c>
      <c r="F21" s="289">
        <f t="shared" si="0"/>
        <v>10269</v>
      </c>
      <c r="G21" s="290">
        <f t="shared" si="1"/>
        <v>0.008708985546086215</v>
      </c>
      <c r="H21" s="287">
        <v>4047</v>
      </c>
      <c r="I21" s="288">
        <v>4489</v>
      </c>
      <c r="J21" s="289"/>
      <c r="K21" s="288"/>
      <c r="L21" s="289">
        <f t="shared" si="2"/>
        <v>8536</v>
      </c>
      <c r="M21" s="291">
        <f t="shared" si="3"/>
        <v>0.20302249297094654</v>
      </c>
      <c r="N21" s="287">
        <v>4905</v>
      </c>
      <c r="O21" s="288">
        <v>5364</v>
      </c>
      <c r="P21" s="289"/>
      <c r="Q21" s="288">
        <v>0</v>
      </c>
      <c r="R21" s="289">
        <f t="shared" si="4"/>
        <v>10269</v>
      </c>
      <c r="S21" s="290">
        <f t="shared" si="5"/>
        <v>0.008708985546086215</v>
      </c>
      <c r="T21" s="287">
        <v>4047</v>
      </c>
      <c r="U21" s="288">
        <v>4489</v>
      </c>
      <c r="V21" s="289"/>
      <c r="W21" s="288"/>
      <c r="X21" s="289">
        <f t="shared" si="6"/>
        <v>8536</v>
      </c>
      <c r="Y21" s="292">
        <f t="shared" si="7"/>
        <v>0.20302249297094654</v>
      </c>
    </row>
    <row r="22" spans="1:25" ht="19.5" customHeight="1">
      <c r="A22" s="286" t="s">
        <v>283</v>
      </c>
      <c r="B22" s="287">
        <v>4026</v>
      </c>
      <c r="C22" s="288">
        <v>5566</v>
      </c>
      <c r="D22" s="289">
        <v>0</v>
      </c>
      <c r="E22" s="288">
        <v>0</v>
      </c>
      <c r="F22" s="289">
        <f aca="true" t="shared" si="8" ref="F22:F28">SUM(B22:E22)</f>
        <v>9592</v>
      </c>
      <c r="G22" s="290">
        <f aca="true" t="shared" si="9" ref="G22:G28">F22/$F$9</f>
        <v>0.008134831956184533</v>
      </c>
      <c r="H22" s="287">
        <v>3681</v>
      </c>
      <c r="I22" s="288">
        <v>4266</v>
      </c>
      <c r="J22" s="289"/>
      <c r="K22" s="288"/>
      <c r="L22" s="289">
        <f aca="true" t="shared" si="10" ref="L22:L28">SUM(H22:K22)</f>
        <v>7947</v>
      </c>
      <c r="M22" s="291">
        <f aca="true" t="shared" si="11" ref="M22:M28">IF(ISERROR(F22/L22-1),"         /0",(F22/L22-1))</f>
        <v>0.2069963508242103</v>
      </c>
      <c r="N22" s="287">
        <v>4026</v>
      </c>
      <c r="O22" s="288">
        <v>5566</v>
      </c>
      <c r="P22" s="289"/>
      <c r="Q22" s="288">
        <v>0</v>
      </c>
      <c r="R22" s="289">
        <f aca="true" t="shared" si="12" ref="R22:R28">SUM(N22:Q22)</f>
        <v>9592</v>
      </c>
      <c r="S22" s="290">
        <f aca="true" t="shared" si="13" ref="S22:S28">R22/$R$9</f>
        <v>0.008134831956184533</v>
      </c>
      <c r="T22" s="287">
        <v>3681</v>
      </c>
      <c r="U22" s="288">
        <v>4266</v>
      </c>
      <c r="V22" s="289"/>
      <c r="W22" s="288"/>
      <c r="X22" s="289">
        <f aca="true" t="shared" si="14" ref="X22:X28">SUM(T22:W22)</f>
        <v>7947</v>
      </c>
      <c r="Y22" s="292">
        <f aca="true" t="shared" si="15" ref="Y22:Y28">IF(ISERROR(R22/X22-1),"         /0",(R22/X22-1))</f>
        <v>0.2069963508242103</v>
      </c>
    </row>
    <row r="23" spans="1:25" ht="19.5" customHeight="1">
      <c r="A23" s="286" t="s">
        <v>284</v>
      </c>
      <c r="B23" s="287">
        <v>3166</v>
      </c>
      <c r="C23" s="288">
        <v>4838</v>
      </c>
      <c r="D23" s="289">
        <v>0</v>
      </c>
      <c r="E23" s="288">
        <v>0</v>
      </c>
      <c r="F23" s="289">
        <f>SUM(B23:E23)</f>
        <v>8004</v>
      </c>
      <c r="G23" s="290">
        <f>F23/$F$9</f>
        <v>0.006788072870861239</v>
      </c>
      <c r="H23" s="287">
        <v>3120</v>
      </c>
      <c r="I23" s="288">
        <v>2764</v>
      </c>
      <c r="J23" s="289"/>
      <c r="K23" s="288">
        <v>0</v>
      </c>
      <c r="L23" s="289">
        <f>SUM(H23:K23)</f>
        <v>5884</v>
      </c>
      <c r="M23" s="291">
        <f>IF(ISERROR(F23/L23-1),"         /0",(F23/L23-1))</f>
        <v>0.3602991162474507</v>
      </c>
      <c r="N23" s="287">
        <v>3166</v>
      </c>
      <c r="O23" s="288">
        <v>4838</v>
      </c>
      <c r="P23" s="289"/>
      <c r="Q23" s="288">
        <v>0</v>
      </c>
      <c r="R23" s="289">
        <f>SUM(N23:Q23)</f>
        <v>8004</v>
      </c>
      <c r="S23" s="290">
        <f>R23/$R$9</f>
        <v>0.006788072870861239</v>
      </c>
      <c r="T23" s="287">
        <v>3120</v>
      </c>
      <c r="U23" s="288">
        <v>2764</v>
      </c>
      <c r="V23" s="289"/>
      <c r="W23" s="288">
        <v>0</v>
      </c>
      <c r="X23" s="289">
        <f>SUM(T23:W23)</f>
        <v>5884</v>
      </c>
      <c r="Y23" s="292">
        <f>IF(ISERROR(R23/X23-1),"         /0",(R23/X23-1))</f>
        <v>0.3602991162474507</v>
      </c>
    </row>
    <row r="24" spans="1:25" ht="19.5" customHeight="1">
      <c r="A24" s="286" t="s">
        <v>285</v>
      </c>
      <c r="B24" s="287">
        <v>4111</v>
      </c>
      <c r="C24" s="288">
        <v>3747</v>
      </c>
      <c r="D24" s="289">
        <v>0</v>
      </c>
      <c r="E24" s="288">
        <v>1</v>
      </c>
      <c r="F24" s="289">
        <f t="shared" si="8"/>
        <v>7859</v>
      </c>
      <c r="G24" s="290">
        <f t="shared" si="9"/>
        <v>0.006665100536244187</v>
      </c>
      <c r="H24" s="287">
        <v>3639</v>
      </c>
      <c r="I24" s="288">
        <v>3784</v>
      </c>
      <c r="J24" s="289">
        <v>1</v>
      </c>
      <c r="K24" s="288"/>
      <c r="L24" s="289">
        <f t="shared" si="10"/>
        <v>7424</v>
      </c>
      <c r="M24" s="291">
        <f t="shared" si="11"/>
        <v>0.05859375</v>
      </c>
      <c r="N24" s="287">
        <v>4111</v>
      </c>
      <c r="O24" s="288">
        <v>3747</v>
      </c>
      <c r="P24" s="289">
        <v>0</v>
      </c>
      <c r="Q24" s="288">
        <v>1</v>
      </c>
      <c r="R24" s="289">
        <f t="shared" si="12"/>
        <v>7859</v>
      </c>
      <c r="S24" s="290">
        <f t="shared" si="13"/>
        <v>0.006665100536244187</v>
      </c>
      <c r="T24" s="287">
        <v>3639</v>
      </c>
      <c r="U24" s="288">
        <v>3784</v>
      </c>
      <c r="V24" s="289">
        <v>1</v>
      </c>
      <c r="W24" s="288"/>
      <c r="X24" s="289">
        <f t="shared" si="14"/>
        <v>7424</v>
      </c>
      <c r="Y24" s="292">
        <f t="shared" si="15"/>
        <v>0.05859375</v>
      </c>
    </row>
    <row r="25" spans="1:25" ht="19.5" customHeight="1">
      <c r="A25" s="286" t="s">
        <v>286</v>
      </c>
      <c r="B25" s="287">
        <v>4309</v>
      </c>
      <c r="C25" s="288">
        <v>3300</v>
      </c>
      <c r="D25" s="289">
        <v>0</v>
      </c>
      <c r="E25" s="288">
        <v>0</v>
      </c>
      <c r="F25" s="289">
        <f t="shared" si="8"/>
        <v>7609</v>
      </c>
      <c r="G25" s="290">
        <f t="shared" si="9"/>
        <v>0.006453079269663064</v>
      </c>
      <c r="H25" s="287">
        <v>4564</v>
      </c>
      <c r="I25" s="288">
        <v>3924</v>
      </c>
      <c r="J25" s="289"/>
      <c r="K25" s="288"/>
      <c r="L25" s="289">
        <f t="shared" si="10"/>
        <v>8488</v>
      </c>
      <c r="M25" s="291">
        <f t="shared" si="11"/>
        <v>-0.1035579641847314</v>
      </c>
      <c r="N25" s="287">
        <v>4309</v>
      </c>
      <c r="O25" s="288">
        <v>3300</v>
      </c>
      <c r="P25" s="289"/>
      <c r="Q25" s="288"/>
      <c r="R25" s="289">
        <f t="shared" si="12"/>
        <v>7609</v>
      </c>
      <c r="S25" s="290">
        <f t="shared" si="13"/>
        <v>0.006453079269663064</v>
      </c>
      <c r="T25" s="287">
        <v>4564</v>
      </c>
      <c r="U25" s="288">
        <v>3924</v>
      </c>
      <c r="V25" s="289"/>
      <c r="W25" s="288"/>
      <c r="X25" s="289">
        <f t="shared" si="14"/>
        <v>8488</v>
      </c>
      <c r="Y25" s="292">
        <f t="shared" si="15"/>
        <v>-0.1035579641847314</v>
      </c>
    </row>
    <row r="26" spans="1:25" ht="19.5" customHeight="1">
      <c r="A26" s="286" t="s">
        <v>287</v>
      </c>
      <c r="B26" s="287">
        <v>3400</v>
      </c>
      <c r="C26" s="288">
        <v>2853</v>
      </c>
      <c r="D26" s="289">
        <v>0</v>
      </c>
      <c r="E26" s="288">
        <v>29</v>
      </c>
      <c r="F26" s="289">
        <f t="shared" si="8"/>
        <v>6282</v>
      </c>
      <c r="G26" s="290">
        <f t="shared" si="9"/>
        <v>0.005327670386650463</v>
      </c>
      <c r="H26" s="287">
        <v>3050</v>
      </c>
      <c r="I26" s="288">
        <v>2784</v>
      </c>
      <c r="J26" s="289"/>
      <c r="K26" s="288"/>
      <c r="L26" s="289">
        <f t="shared" si="10"/>
        <v>5834</v>
      </c>
      <c r="M26" s="291">
        <f t="shared" si="11"/>
        <v>0.07679122386013026</v>
      </c>
      <c r="N26" s="287">
        <v>3400</v>
      </c>
      <c r="O26" s="288">
        <v>2853</v>
      </c>
      <c r="P26" s="289">
        <v>0</v>
      </c>
      <c r="Q26" s="288">
        <v>29</v>
      </c>
      <c r="R26" s="289">
        <f t="shared" si="12"/>
        <v>6282</v>
      </c>
      <c r="S26" s="290">
        <f t="shared" si="13"/>
        <v>0.005327670386650463</v>
      </c>
      <c r="T26" s="287">
        <v>3050</v>
      </c>
      <c r="U26" s="288">
        <v>2784</v>
      </c>
      <c r="V26" s="289"/>
      <c r="W26" s="288"/>
      <c r="X26" s="289">
        <f t="shared" si="14"/>
        <v>5834</v>
      </c>
      <c r="Y26" s="292">
        <f t="shared" si="15"/>
        <v>0.07679122386013026</v>
      </c>
    </row>
    <row r="27" spans="1:25" ht="19.5" customHeight="1">
      <c r="A27" s="286" t="s">
        <v>288</v>
      </c>
      <c r="B27" s="287">
        <v>3341</v>
      </c>
      <c r="C27" s="288">
        <v>2594</v>
      </c>
      <c r="D27" s="289">
        <v>0</v>
      </c>
      <c r="E27" s="288">
        <v>0</v>
      </c>
      <c r="F27" s="289">
        <f t="shared" si="8"/>
        <v>5935</v>
      </c>
      <c r="G27" s="290">
        <f t="shared" si="9"/>
        <v>0.005033384868635864</v>
      </c>
      <c r="H27" s="287">
        <v>3495</v>
      </c>
      <c r="I27" s="288">
        <v>3270</v>
      </c>
      <c r="J27" s="289"/>
      <c r="K27" s="288"/>
      <c r="L27" s="289">
        <f t="shared" si="10"/>
        <v>6765</v>
      </c>
      <c r="M27" s="291">
        <f t="shared" si="11"/>
        <v>-0.12269031781226902</v>
      </c>
      <c r="N27" s="287">
        <v>3341</v>
      </c>
      <c r="O27" s="288">
        <v>2594</v>
      </c>
      <c r="P27" s="289"/>
      <c r="Q27" s="288"/>
      <c r="R27" s="289">
        <f t="shared" si="12"/>
        <v>5935</v>
      </c>
      <c r="S27" s="290">
        <f t="shared" si="13"/>
        <v>0.005033384868635864</v>
      </c>
      <c r="T27" s="287">
        <v>3495</v>
      </c>
      <c r="U27" s="288">
        <v>3270</v>
      </c>
      <c r="V27" s="289"/>
      <c r="W27" s="288"/>
      <c r="X27" s="289">
        <f t="shared" si="14"/>
        <v>6765</v>
      </c>
      <c r="Y27" s="292">
        <f t="shared" si="15"/>
        <v>-0.12269031781226902</v>
      </c>
    </row>
    <row r="28" spans="1:25" ht="19.5" customHeight="1">
      <c r="A28" s="286" t="s">
        <v>289</v>
      </c>
      <c r="B28" s="287">
        <v>2386</v>
      </c>
      <c r="C28" s="288">
        <v>2637</v>
      </c>
      <c r="D28" s="289">
        <v>0</v>
      </c>
      <c r="E28" s="288">
        <v>0</v>
      </c>
      <c r="F28" s="289">
        <f t="shared" si="8"/>
        <v>5023</v>
      </c>
      <c r="G28" s="290">
        <f t="shared" si="9"/>
        <v>0.004259931288147926</v>
      </c>
      <c r="H28" s="287">
        <v>1789</v>
      </c>
      <c r="I28" s="288">
        <v>1537</v>
      </c>
      <c r="J28" s="289"/>
      <c r="K28" s="288"/>
      <c r="L28" s="289">
        <f t="shared" si="10"/>
        <v>3326</v>
      </c>
      <c r="M28" s="291">
        <f t="shared" si="11"/>
        <v>0.510222489476849</v>
      </c>
      <c r="N28" s="287">
        <v>2386</v>
      </c>
      <c r="O28" s="288">
        <v>2637</v>
      </c>
      <c r="P28" s="289"/>
      <c r="Q28" s="288"/>
      <c r="R28" s="289">
        <f t="shared" si="12"/>
        <v>5023</v>
      </c>
      <c r="S28" s="290">
        <f t="shared" si="13"/>
        <v>0.004259931288147926</v>
      </c>
      <c r="T28" s="287">
        <v>1789</v>
      </c>
      <c r="U28" s="288">
        <v>1537</v>
      </c>
      <c r="V28" s="289"/>
      <c r="W28" s="288"/>
      <c r="X28" s="289">
        <f t="shared" si="14"/>
        <v>3326</v>
      </c>
      <c r="Y28" s="292">
        <f t="shared" si="15"/>
        <v>0.510222489476849</v>
      </c>
    </row>
    <row r="29" spans="1:25" ht="19.5" customHeight="1">
      <c r="A29" s="286" t="s">
        <v>290</v>
      </c>
      <c r="B29" s="287">
        <v>2078</v>
      </c>
      <c r="C29" s="288">
        <v>2117</v>
      </c>
      <c r="D29" s="289">
        <v>2</v>
      </c>
      <c r="E29" s="288">
        <v>42</v>
      </c>
      <c r="F29" s="289">
        <f t="shared" si="0"/>
        <v>4239</v>
      </c>
      <c r="G29" s="290">
        <f t="shared" si="1"/>
        <v>0.003595032596149524</v>
      </c>
      <c r="H29" s="287">
        <v>2175</v>
      </c>
      <c r="I29" s="288">
        <v>2232</v>
      </c>
      <c r="J29" s="289"/>
      <c r="K29" s="288"/>
      <c r="L29" s="289">
        <f t="shared" si="2"/>
        <v>4407</v>
      </c>
      <c r="M29" s="291">
        <f t="shared" si="3"/>
        <v>-0.038121170864533704</v>
      </c>
      <c r="N29" s="287">
        <v>2078</v>
      </c>
      <c r="O29" s="288">
        <v>2117</v>
      </c>
      <c r="P29" s="289">
        <v>2</v>
      </c>
      <c r="Q29" s="288">
        <v>42</v>
      </c>
      <c r="R29" s="289">
        <f t="shared" si="4"/>
        <v>4239</v>
      </c>
      <c r="S29" s="290">
        <f t="shared" si="5"/>
        <v>0.003595032596149524</v>
      </c>
      <c r="T29" s="287">
        <v>2175</v>
      </c>
      <c r="U29" s="288">
        <v>2232</v>
      </c>
      <c r="V29" s="289"/>
      <c r="W29" s="288"/>
      <c r="X29" s="289">
        <f t="shared" si="6"/>
        <v>4407</v>
      </c>
      <c r="Y29" s="292">
        <f t="shared" si="7"/>
        <v>-0.038121170864533704</v>
      </c>
    </row>
    <row r="30" spans="1:25" ht="19.5" customHeight="1">
      <c r="A30" s="286" t="s">
        <v>291</v>
      </c>
      <c r="B30" s="287">
        <v>1378</v>
      </c>
      <c r="C30" s="288">
        <v>1252</v>
      </c>
      <c r="D30" s="289">
        <v>3</v>
      </c>
      <c r="E30" s="288">
        <v>12</v>
      </c>
      <c r="F30" s="289">
        <f t="shared" si="0"/>
        <v>2645</v>
      </c>
      <c r="G30" s="290">
        <f t="shared" si="1"/>
        <v>0.002243185000428283</v>
      </c>
      <c r="H30" s="287">
        <v>1983</v>
      </c>
      <c r="I30" s="288">
        <v>1366</v>
      </c>
      <c r="J30" s="289">
        <v>6</v>
      </c>
      <c r="K30" s="288"/>
      <c r="L30" s="289">
        <f t="shared" si="2"/>
        <v>3355</v>
      </c>
      <c r="M30" s="291">
        <f t="shared" si="3"/>
        <v>-0.2116244411326379</v>
      </c>
      <c r="N30" s="287">
        <v>1378</v>
      </c>
      <c r="O30" s="288">
        <v>1252</v>
      </c>
      <c r="P30" s="289">
        <v>3</v>
      </c>
      <c r="Q30" s="288">
        <v>12</v>
      </c>
      <c r="R30" s="289">
        <f t="shared" si="4"/>
        <v>2645</v>
      </c>
      <c r="S30" s="290">
        <f t="shared" si="5"/>
        <v>0.002243185000428283</v>
      </c>
      <c r="T30" s="287">
        <v>1983</v>
      </c>
      <c r="U30" s="288">
        <v>1366</v>
      </c>
      <c r="V30" s="289">
        <v>6</v>
      </c>
      <c r="W30" s="288"/>
      <c r="X30" s="289">
        <f t="shared" si="6"/>
        <v>3355</v>
      </c>
      <c r="Y30" s="292">
        <f t="shared" si="7"/>
        <v>-0.2116244411326379</v>
      </c>
    </row>
    <row r="31" spans="1:25" ht="19.5" customHeight="1">
      <c r="A31" s="286" t="s">
        <v>292</v>
      </c>
      <c r="B31" s="287">
        <v>1196</v>
      </c>
      <c r="C31" s="288">
        <v>1289</v>
      </c>
      <c r="D31" s="289">
        <v>0</v>
      </c>
      <c r="E31" s="288">
        <v>0</v>
      </c>
      <c r="F31" s="289">
        <f t="shared" si="0"/>
        <v>2485</v>
      </c>
      <c r="G31" s="290">
        <f t="shared" si="1"/>
        <v>0.002107491389816364</v>
      </c>
      <c r="H31" s="287">
        <v>844</v>
      </c>
      <c r="I31" s="288">
        <v>301</v>
      </c>
      <c r="J31" s="289"/>
      <c r="K31" s="288"/>
      <c r="L31" s="289">
        <f t="shared" si="2"/>
        <v>1145</v>
      </c>
      <c r="M31" s="291">
        <f t="shared" si="3"/>
        <v>1.1703056768558953</v>
      </c>
      <c r="N31" s="287">
        <v>1196</v>
      </c>
      <c r="O31" s="288">
        <v>1289</v>
      </c>
      <c r="P31" s="289"/>
      <c r="Q31" s="288"/>
      <c r="R31" s="289">
        <f t="shared" si="4"/>
        <v>2485</v>
      </c>
      <c r="S31" s="290">
        <f t="shared" si="5"/>
        <v>0.002107491389816364</v>
      </c>
      <c r="T31" s="287">
        <v>844</v>
      </c>
      <c r="U31" s="288">
        <v>301</v>
      </c>
      <c r="V31" s="289"/>
      <c r="W31" s="288"/>
      <c r="X31" s="289">
        <f t="shared" si="6"/>
        <v>1145</v>
      </c>
      <c r="Y31" s="292">
        <f t="shared" si="7"/>
        <v>1.1703056768558953</v>
      </c>
    </row>
    <row r="32" spans="1:25" ht="19.5" customHeight="1">
      <c r="A32" s="286" t="s">
        <v>293</v>
      </c>
      <c r="B32" s="287">
        <v>1249</v>
      </c>
      <c r="C32" s="288">
        <v>953</v>
      </c>
      <c r="D32" s="289">
        <v>0</v>
      </c>
      <c r="E32" s="288">
        <v>0</v>
      </c>
      <c r="F32" s="289">
        <f t="shared" si="0"/>
        <v>2202</v>
      </c>
      <c r="G32" s="290">
        <f t="shared" si="1"/>
        <v>0.0018674833160465328</v>
      </c>
      <c r="H32" s="287">
        <v>1250</v>
      </c>
      <c r="I32" s="288">
        <v>1096</v>
      </c>
      <c r="J32" s="289"/>
      <c r="K32" s="288"/>
      <c r="L32" s="289">
        <f t="shared" si="2"/>
        <v>2346</v>
      </c>
      <c r="M32" s="291">
        <f t="shared" si="3"/>
        <v>-0.0613810741687979</v>
      </c>
      <c r="N32" s="287">
        <v>1249</v>
      </c>
      <c r="O32" s="288">
        <v>953</v>
      </c>
      <c r="P32" s="289"/>
      <c r="Q32" s="288"/>
      <c r="R32" s="289">
        <f t="shared" si="4"/>
        <v>2202</v>
      </c>
      <c r="S32" s="290">
        <f t="shared" si="5"/>
        <v>0.0018674833160465328</v>
      </c>
      <c r="T32" s="287">
        <v>1250</v>
      </c>
      <c r="U32" s="288">
        <v>1096</v>
      </c>
      <c r="V32" s="289"/>
      <c r="W32" s="288"/>
      <c r="X32" s="289">
        <f t="shared" si="6"/>
        <v>2346</v>
      </c>
      <c r="Y32" s="292">
        <f t="shared" si="7"/>
        <v>-0.0613810741687979</v>
      </c>
    </row>
    <row r="33" spans="1:25" ht="19.5" customHeight="1">
      <c r="A33" s="286" t="s">
        <v>294</v>
      </c>
      <c r="B33" s="287">
        <v>738</v>
      </c>
      <c r="C33" s="288">
        <v>706</v>
      </c>
      <c r="D33" s="289">
        <v>0</v>
      </c>
      <c r="E33" s="288">
        <v>0</v>
      </c>
      <c r="F33" s="289">
        <f t="shared" si="0"/>
        <v>1444</v>
      </c>
      <c r="G33" s="290">
        <f t="shared" si="1"/>
        <v>0.0012246348357725673</v>
      </c>
      <c r="H33" s="287">
        <v>731</v>
      </c>
      <c r="I33" s="288">
        <v>781</v>
      </c>
      <c r="J33" s="289"/>
      <c r="K33" s="288"/>
      <c r="L33" s="289">
        <f t="shared" si="2"/>
        <v>1512</v>
      </c>
      <c r="M33" s="291">
        <f t="shared" si="3"/>
        <v>-0.044973544973545</v>
      </c>
      <c r="N33" s="287">
        <v>738</v>
      </c>
      <c r="O33" s="288">
        <v>706</v>
      </c>
      <c r="P33" s="289"/>
      <c r="Q33" s="288">
        <v>0</v>
      </c>
      <c r="R33" s="289">
        <f t="shared" si="4"/>
        <v>1444</v>
      </c>
      <c r="S33" s="290">
        <f t="shared" si="5"/>
        <v>0.0012246348357725673</v>
      </c>
      <c r="T33" s="287">
        <v>731</v>
      </c>
      <c r="U33" s="288">
        <v>781</v>
      </c>
      <c r="V33" s="289"/>
      <c r="W33" s="288"/>
      <c r="X33" s="289">
        <f t="shared" si="6"/>
        <v>1512</v>
      </c>
      <c r="Y33" s="292">
        <f t="shared" si="7"/>
        <v>-0.044973544973545</v>
      </c>
    </row>
    <row r="34" spans="1:25" ht="19.5" customHeight="1">
      <c r="A34" s="286" t="s">
        <v>295</v>
      </c>
      <c r="B34" s="287">
        <v>666</v>
      </c>
      <c r="C34" s="288">
        <v>552</v>
      </c>
      <c r="D34" s="289">
        <v>0</v>
      </c>
      <c r="E34" s="288">
        <v>0</v>
      </c>
      <c r="F34" s="289">
        <f t="shared" si="0"/>
        <v>1218</v>
      </c>
      <c r="G34" s="290">
        <f t="shared" si="1"/>
        <v>0.001032967610783232</v>
      </c>
      <c r="H34" s="287">
        <v>567</v>
      </c>
      <c r="I34" s="288">
        <v>432</v>
      </c>
      <c r="J34" s="289"/>
      <c r="K34" s="288"/>
      <c r="L34" s="289">
        <f t="shared" si="2"/>
        <v>999</v>
      </c>
      <c r="M34" s="291">
        <f t="shared" si="3"/>
        <v>0.21921921921921927</v>
      </c>
      <c r="N34" s="287">
        <v>666</v>
      </c>
      <c r="O34" s="288">
        <v>552</v>
      </c>
      <c r="P34" s="289"/>
      <c r="Q34" s="288"/>
      <c r="R34" s="289">
        <f t="shared" si="4"/>
        <v>1218</v>
      </c>
      <c r="S34" s="290">
        <f t="shared" si="5"/>
        <v>0.001032967610783232</v>
      </c>
      <c r="T34" s="287">
        <v>567</v>
      </c>
      <c r="U34" s="288">
        <v>432</v>
      </c>
      <c r="V34" s="289"/>
      <c r="W34" s="288"/>
      <c r="X34" s="289">
        <f t="shared" si="6"/>
        <v>999</v>
      </c>
      <c r="Y34" s="292">
        <f t="shared" si="7"/>
        <v>0.21921921921921927</v>
      </c>
    </row>
    <row r="35" spans="1:25" ht="19.5" customHeight="1">
      <c r="A35" s="286" t="s">
        <v>296</v>
      </c>
      <c r="B35" s="287">
        <v>729</v>
      </c>
      <c r="C35" s="288">
        <v>302</v>
      </c>
      <c r="D35" s="289">
        <v>0</v>
      </c>
      <c r="E35" s="288">
        <v>0</v>
      </c>
      <c r="F35" s="289">
        <f t="shared" si="0"/>
        <v>1031</v>
      </c>
      <c r="G35" s="290">
        <f t="shared" si="1"/>
        <v>0.0008743757033805519</v>
      </c>
      <c r="H35" s="287">
        <v>707</v>
      </c>
      <c r="I35" s="288">
        <v>137</v>
      </c>
      <c r="J35" s="289"/>
      <c r="K35" s="288"/>
      <c r="L35" s="289">
        <f t="shared" si="2"/>
        <v>844</v>
      </c>
      <c r="M35" s="291">
        <f t="shared" si="3"/>
        <v>0.22156398104265396</v>
      </c>
      <c r="N35" s="287">
        <v>729</v>
      </c>
      <c r="O35" s="288">
        <v>302</v>
      </c>
      <c r="P35" s="289"/>
      <c r="Q35" s="288"/>
      <c r="R35" s="289">
        <f t="shared" si="4"/>
        <v>1031</v>
      </c>
      <c r="S35" s="290">
        <f t="shared" si="5"/>
        <v>0.0008743757033805519</v>
      </c>
      <c r="T35" s="287">
        <v>707</v>
      </c>
      <c r="U35" s="288">
        <v>137</v>
      </c>
      <c r="V35" s="289"/>
      <c r="W35" s="288"/>
      <c r="X35" s="289">
        <f t="shared" si="6"/>
        <v>844</v>
      </c>
      <c r="Y35" s="292">
        <f t="shared" si="7"/>
        <v>0.22156398104265396</v>
      </c>
    </row>
    <row r="36" spans="1:25" ht="19.5" customHeight="1">
      <c r="A36" s="286" t="s">
        <v>297</v>
      </c>
      <c r="B36" s="287">
        <v>504</v>
      </c>
      <c r="C36" s="288">
        <v>209</v>
      </c>
      <c r="D36" s="289">
        <v>0</v>
      </c>
      <c r="E36" s="288">
        <v>0</v>
      </c>
      <c r="F36" s="289">
        <f t="shared" si="0"/>
        <v>713</v>
      </c>
      <c r="G36" s="290">
        <f t="shared" si="1"/>
        <v>0.0006046846522893632</v>
      </c>
      <c r="H36" s="287">
        <v>280</v>
      </c>
      <c r="I36" s="288">
        <v>61</v>
      </c>
      <c r="J36" s="289"/>
      <c r="K36" s="288"/>
      <c r="L36" s="289">
        <f t="shared" si="2"/>
        <v>341</v>
      </c>
      <c r="M36" s="291">
        <f t="shared" si="3"/>
        <v>1.0909090909090908</v>
      </c>
      <c r="N36" s="287">
        <v>504</v>
      </c>
      <c r="O36" s="288">
        <v>209</v>
      </c>
      <c r="P36" s="289"/>
      <c r="Q36" s="288"/>
      <c r="R36" s="289">
        <f t="shared" si="4"/>
        <v>713</v>
      </c>
      <c r="S36" s="290">
        <f t="shared" si="5"/>
        <v>0.0006046846522893632</v>
      </c>
      <c r="T36" s="287">
        <v>280</v>
      </c>
      <c r="U36" s="288">
        <v>61</v>
      </c>
      <c r="V36" s="289"/>
      <c r="W36" s="288"/>
      <c r="X36" s="289">
        <f t="shared" si="6"/>
        <v>341</v>
      </c>
      <c r="Y36" s="292">
        <f t="shared" si="7"/>
        <v>1.0909090909090908</v>
      </c>
    </row>
    <row r="37" spans="1:25" ht="19.5" customHeight="1" thickBot="1">
      <c r="A37" s="293" t="s">
        <v>271</v>
      </c>
      <c r="B37" s="294">
        <v>34711</v>
      </c>
      <c r="C37" s="295">
        <v>28768</v>
      </c>
      <c r="D37" s="296">
        <v>123</v>
      </c>
      <c r="E37" s="295">
        <v>147</v>
      </c>
      <c r="F37" s="296">
        <f t="shared" si="0"/>
        <v>63749</v>
      </c>
      <c r="G37" s="297">
        <f t="shared" si="1"/>
        <v>0.05406457489312008</v>
      </c>
      <c r="H37" s="294">
        <v>31015</v>
      </c>
      <c r="I37" s="295">
        <v>25343</v>
      </c>
      <c r="J37" s="296">
        <v>25</v>
      </c>
      <c r="K37" s="295">
        <v>29</v>
      </c>
      <c r="L37" s="296">
        <f t="shared" si="2"/>
        <v>56412</v>
      </c>
      <c r="M37" s="298">
        <f t="shared" si="3"/>
        <v>0.13006097993334742</v>
      </c>
      <c r="N37" s="294">
        <v>34711</v>
      </c>
      <c r="O37" s="295">
        <v>28768</v>
      </c>
      <c r="P37" s="296">
        <v>123</v>
      </c>
      <c r="Q37" s="295">
        <v>147</v>
      </c>
      <c r="R37" s="296">
        <f t="shared" si="4"/>
        <v>63749</v>
      </c>
      <c r="S37" s="297">
        <f t="shared" si="5"/>
        <v>0.05406457489312008</v>
      </c>
      <c r="T37" s="294">
        <v>31015</v>
      </c>
      <c r="U37" s="295">
        <v>25343</v>
      </c>
      <c r="V37" s="296">
        <v>25</v>
      </c>
      <c r="W37" s="295">
        <v>29</v>
      </c>
      <c r="X37" s="296">
        <f t="shared" si="6"/>
        <v>56412</v>
      </c>
      <c r="Y37" s="299">
        <f t="shared" si="7"/>
        <v>0.13006097993334742</v>
      </c>
    </row>
    <row r="38" spans="1:25" s="119" customFormat="1" ht="19.5" customHeight="1">
      <c r="A38" s="126" t="s">
        <v>52</v>
      </c>
      <c r="B38" s="123">
        <f>SUM(B39:B57)</f>
        <v>147334</v>
      </c>
      <c r="C38" s="122">
        <f>SUM(C39:C57)</f>
        <v>153872</v>
      </c>
      <c r="D38" s="121">
        <f>SUM(D39:D57)</f>
        <v>4399</v>
      </c>
      <c r="E38" s="122">
        <f>SUM(E39:E57)</f>
        <v>4266</v>
      </c>
      <c r="F38" s="121">
        <f t="shared" si="0"/>
        <v>309871</v>
      </c>
      <c r="G38" s="124">
        <f t="shared" si="1"/>
        <v>0.26279696758703686</v>
      </c>
      <c r="H38" s="123">
        <f>SUM(H39:H57)</f>
        <v>133901</v>
      </c>
      <c r="I38" s="122">
        <f>SUM(I39:I57)</f>
        <v>140157</v>
      </c>
      <c r="J38" s="121">
        <f>SUM(J39:J57)</f>
        <v>1221</v>
      </c>
      <c r="K38" s="122">
        <f>SUM(K39:K57)</f>
        <v>1448</v>
      </c>
      <c r="L38" s="121">
        <f t="shared" si="2"/>
        <v>276727</v>
      </c>
      <c r="M38" s="125">
        <f t="shared" si="3"/>
        <v>0.11977147152247514</v>
      </c>
      <c r="N38" s="123">
        <f>SUM(N39:N57)</f>
        <v>147334</v>
      </c>
      <c r="O38" s="122">
        <f>SUM(O39:O57)</f>
        <v>153872</v>
      </c>
      <c r="P38" s="121">
        <f>SUM(P39:P57)</f>
        <v>4399</v>
      </c>
      <c r="Q38" s="122">
        <f>SUM(Q39:Q57)</f>
        <v>4266</v>
      </c>
      <c r="R38" s="121">
        <f t="shared" si="4"/>
        <v>309871</v>
      </c>
      <c r="S38" s="124">
        <f t="shared" si="5"/>
        <v>0.26279696758703686</v>
      </c>
      <c r="T38" s="123">
        <f>SUM(T39:T57)</f>
        <v>133901</v>
      </c>
      <c r="U38" s="122">
        <f>SUM(U39:U57)</f>
        <v>140157</v>
      </c>
      <c r="V38" s="121">
        <f>SUM(V39:V57)</f>
        <v>1221</v>
      </c>
      <c r="W38" s="122">
        <f>SUM(W39:W57)</f>
        <v>1448</v>
      </c>
      <c r="X38" s="121">
        <f t="shared" si="6"/>
        <v>276727</v>
      </c>
      <c r="Y38" s="120">
        <f t="shared" si="7"/>
        <v>0.11977147152247514</v>
      </c>
    </row>
    <row r="39" spans="1:25" ht="19.5" customHeight="1">
      <c r="A39" s="279" t="s">
        <v>298</v>
      </c>
      <c r="B39" s="280">
        <v>24317</v>
      </c>
      <c r="C39" s="281">
        <v>24068</v>
      </c>
      <c r="D39" s="282">
        <v>0</v>
      </c>
      <c r="E39" s="281">
        <v>0</v>
      </c>
      <c r="F39" s="282">
        <f t="shared" si="0"/>
        <v>48385</v>
      </c>
      <c r="G39" s="283">
        <f t="shared" si="1"/>
        <v>0.041034595934110574</v>
      </c>
      <c r="H39" s="280">
        <v>19611</v>
      </c>
      <c r="I39" s="281">
        <v>21820</v>
      </c>
      <c r="J39" s="282">
        <v>52</v>
      </c>
      <c r="K39" s="281">
        <v>0</v>
      </c>
      <c r="L39" s="282">
        <f t="shared" si="2"/>
        <v>41483</v>
      </c>
      <c r="M39" s="284">
        <f t="shared" si="3"/>
        <v>0.16638140925198264</v>
      </c>
      <c r="N39" s="280">
        <v>24317</v>
      </c>
      <c r="O39" s="281">
        <v>24068</v>
      </c>
      <c r="P39" s="282">
        <v>0</v>
      </c>
      <c r="Q39" s="281">
        <v>0</v>
      </c>
      <c r="R39" s="282">
        <f t="shared" si="4"/>
        <v>48385</v>
      </c>
      <c r="S39" s="283">
        <f t="shared" si="5"/>
        <v>0.041034595934110574</v>
      </c>
      <c r="T39" s="300">
        <v>19611</v>
      </c>
      <c r="U39" s="281">
        <v>21820</v>
      </c>
      <c r="V39" s="282">
        <v>52</v>
      </c>
      <c r="W39" s="281">
        <v>0</v>
      </c>
      <c r="X39" s="282">
        <f t="shared" si="6"/>
        <v>41483</v>
      </c>
      <c r="Y39" s="285">
        <f t="shared" si="7"/>
        <v>0.16638140925198264</v>
      </c>
    </row>
    <row r="40" spans="1:25" ht="19.5" customHeight="1">
      <c r="A40" s="286" t="s">
        <v>299</v>
      </c>
      <c r="B40" s="287">
        <v>18364</v>
      </c>
      <c r="C40" s="288">
        <v>20655</v>
      </c>
      <c r="D40" s="289">
        <v>0</v>
      </c>
      <c r="E40" s="288">
        <v>0</v>
      </c>
      <c r="F40" s="289">
        <f t="shared" si="0"/>
        <v>39019</v>
      </c>
      <c r="G40" s="290">
        <f t="shared" si="1"/>
        <v>0.033091431202915376</v>
      </c>
      <c r="H40" s="287">
        <v>15334</v>
      </c>
      <c r="I40" s="288">
        <v>17803</v>
      </c>
      <c r="J40" s="289">
        <v>61</v>
      </c>
      <c r="K40" s="288">
        <v>65</v>
      </c>
      <c r="L40" s="289">
        <f t="shared" si="2"/>
        <v>33263</v>
      </c>
      <c r="M40" s="291">
        <f t="shared" si="3"/>
        <v>0.173045125214202</v>
      </c>
      <c r="N40" s="287">
        <v>18364</v>
      </c>
      <c r="O40" s="288">
        <v>20655</v>
      </c>
      <c r="P40" s="289">
        <v>0</v>
      </c>
      <c r="Q40" s="288"/>
      <c r="R40" s="289">
        <f t="shared" si="4"/>
        <v>39019</v>
      </c>
      <c r="S40" s="290">
        <f t="shared" si="5"/>
        <v>0.033091431202915376</v>
      </c>
      <c r="T40" s="301">
        <v>15334</v>
      </c>
      <c r="U40" s="288">
        <v>17803</v>
      </c>
      <c r="V40" s="289">
        <v>61</v>
      </c>
      <c r="W40" s="288">
        <v>65</v>
      </c>
      <c r="X40" s="289">
        <f t="shared" si="6"/>
        <v>33263</v>
      </c>
      <c r="Y40" s="292">
        <f t="shared" si="7"/>
        <v>0.173045125214202</v>
      </c>
    </row>
    <row r="41" spans="1:25" ht="19.5" customHeight="1">
      <c r="A41" s="286" t="s">
        <v>300</v>
      </c>
      <c r="B41" s="287">
        <v>15327</v>
      </c>
      <c r="C41" s="288">
        <v>17724</v>
      </c>
      <c r="D41" s="289">
        <v>0</v>
      </c>
      <c r="E41" s="288">
        <v>0</v>
      </c>
      <c r="F41" s="289">
        <f t="shared" si="0"/>
        <v>33051</v>
      </c>
      <c r="G41" s="290">
        <f t="shared" si="1"/>
        <v>0.028030059527090805</v>
      </c>
      <c r="H41" s="287">
        <v>13185</v>
      </c>
      <c r="I41" s="288">
        <v>15683</v>
      </c>
      <c r="J41" s="289"/>
      <c r="K41" s="288"/>
      <c r="L41" s="289">
        <f t="shared" si="2"/>
        <v>28868</v>
      </c>
      <c r="M41" s="291">
        <f t="shared" si="3"/>
        <v>0.14490092836358603</v>
      </c>
      <c r="N41" s="287">
        <v>15327</v>
      </c>
      <c r="O41" s="288">
        <v>17724</v>
      </c>
      <c r="P41" s="289"/>
      <c r="Q41" s="288">
        <v>0</v>
      </c>
      <c r="R41" s="289">
        <f t="shared" si="4"/>
        <v>33051</v>
      </c>
      <c r="S41" s="290">
        <f t="shared" si="5"/>
        <v>0.028030059527090805</v>
      </c>
      <c r="T41" s="301">
        <v>13185</v>
      </c>
      <c r="U41" s="288">
        <v>15683</v>
      </c>
      <c r="V41" s="289"/>
      <c r="W41" s="288"/>
      <c r="X41" s="289">
        <f t="shared" si="6"/>
        <v>28868</v>
      </c>
      <c r="Y41" s="292">
        <f t="shared" si="7"/>
        <v>0.14490092836358603</v>
      </c>
    </row>
    <row r="42" spans="1:25" ht="19.5" customHeight="1">
      <c r="A42" s="286" t="s">
        <v>301</v>
      </c>
      <c r="B42" s="287">
        <v>15462</v>
      </c>
      <c r="C42" s="288">
        <v>15524</v>
      </c>
      <c r="D42" s="289">
        <v>0</v>
      </c>
      <c r="E42" s="288">
        <v>0</v>
      </c>
      <c r="F42" s="289">
        <f t="shared" si="0"/>
        <v>30986</v>
      </c>
      <c r="G42" s="290">
        <f t="shared" si="1"/>
        <v>0.026278763865130728</v>
      </c>
      <c r="H42" s="287">
        <v>15403</v>
      </c>
      <c r="I42" s="288">
        <v>15782</v>
      </c>
      <c r="J42" s="289">
        <v>0</v>
      </c>
      <c r="K42" s="288"/>
      <c r="L42" s="289">
        <f t="shared" si="2"/>
        <v>31185</v>
      </c>
      <c r="M42" s="291" t="s">
        <v>43</v>
      </c>
      <c r="N42" s="287">
        <v>15462</v>
      </c>
      <c r="O42" s="288">
        <v>15524</v>
      </c>
      <c r="P42" s="289">
        <v>0</v>
      </c>
      <c r="Q42" s="288">
        <v>0</v>
      </c>
      <c r="R42" s="289">
        <f t="shared" si="4"/>
        <v>30986</v>
      </c>
      <c r="S42" s="290">
        <f t="shared" si="5"/>
        <v>0.026278763865130728</v>
      </c>
      <c r="T42" s="301">
        <v>15403</v>
      </c>
      <c r="U42" s="288">
        <v>15782</v>
      </c>
      <c r="V42" s="289">
        <v>0</v>
      </c>
      <c r="W42" s="288"/>
      <c r="X42" s="289">
        <f t="shared" si="6"/>
        <v>31185</v>
      </c>
      <c r="Y42" s="292">
        <f t="shared" si="7"/>
        <v>-0.006381273047939673</v>
      </c>
    </row>
    <row r="43" spans="1:25" ht="19.5" customHeight="1">
      <c r="A43" s="286" t="s">
        <v>302</v>
      </c>
      <c r="B43" s="287">
        <v>11826</v>
      </c>
      <c r="C43" s="288">
        <v>10989</v>
      </c>
      <c r="D43" s="289">
        <v>3</v>
      </c>
      <c r="E43" s="288">
        <v>0</v>
      </c>
      <c r="F43" s="289">
        <f t="shared" si="0"/>
        <v>22818</v>
      </c>
      <c r="G43" s="290">
        <f t="shared" si="1"/>
        <v>0.019351605043392273</v>
      </c>
      <c r="H43" s="287">
        <v>10881</v>
      </c>
      <c r="I43" s="288">
        <v>9854</v>
      </c>
      <c r="J43" s="289"/>
      <c r="K43" s="288">
        <v>0</v>
      </c>
      <c r="L43" s="289">
        <f t="shared" si="2"/>
        <v>20735</v>
      </c>
      <c r="M43" s="291">
        <f t="shared" si="3"/>
        <v>0.10045816252712814</v>
      </c>
      <c r="N43" s="287">
        <v>11826</v>
      </c>
      <c r="O43" s="288">
        <v>10989</v>
      </c>
      <c r="P43" s="289">
        <v>3</v>
      </c>
      <c r="Q43" s="288"/>
      <c r="R43" s="289">
        <f t="shared" si="4"/>
        <v>22818</v>
      </c>
      <c r="S43" s="290">
        <f t="shared" si="5"/>
        <v>0.019351605043392273</v>
      </c>
      <c r="T43" s="301">
        <v>10881</v>
      </c>
      <c r="U43" s="288">
        <v>9854</v>
      </c>
      <c r="V43" s="289"/>
      <c r="W43" s="288">
        <v>0</v>
      </c>
      <c r="X43" s="289">
        <f t="shared" si="6"/>
        <v>20735</v>
      </c>
      <c r="Y43" s="292">
        <f t="shared" si="7"/>
        <v>0.10045816252712814</v>
      </c>
    </row>
    <row r="44" spans="1:25" ht="19.5" customHeight="1">
      <c r="A44" s="286" t="s">
        <v>303</v>
      </c>
      <c r="B44" s="287">
        <v>8231</v>
      </c>
      <c r="C44" s="288">
        <v>10371</v>
      </c>
      <c r="D44" s="289">
        <v>173</v>
      </c>
      <c r="E44" s="288">
        <v>253</v>
      </c>
      <c r="F44" s="289">
        <f t="shared" si="0"/>
        <v>19028</v>
      </c>
      <c r="G44" s="290">
        <f t="shared" si="1"/>
        <v>0.016137362642022444</v>
      </c>
      <c r="H44" s="287">
        <v>6370</v>
      </c>
      <c r="I44" s="288">
        <v>7980</v>
      </c>
      <c r="J44" s="289"/>
      <c r="K44" s="288"/>
      <c r="L44" s="289">
        <f t="shared" si="2"/>
        <v>14350</v>
      </c>
      <c r="M44" s="291">
        <f t="shared" si="3"/>
        <v>0.325993031358885</v>
      </c>
      <c r="N44" s="287">
        <v>8231</v>
      </c>
      <c r="O44" s="288">
        <v>10371</v>
      </c>
      <c r="P44" s="289">
        <v>173</v>
      </c>
      <c r="Q44" s="288">
        <v>253</v>
      </c>
      <c r="R44" s="289">
        <f t="shared" si="4"/>
        <v>19028</v>
      </c>
      <c r="S44" s="290">
        <f t="shared" si="5"/>
        <v>0.016137362642022444</v>
      </c>
      <c r="T44" s="301">
        <v>6370</v>
      </c>
      <c r="U44" s="288">
        <v>7980</v>
      </c>
      <c r="V44" s="289"/>
      <c r="W44" s="288"/>
      <c r="X44" s="289">
        <f t="shared" si="6"/>
        <v>14350</v>
      </c>
      <c r="Y44" s="292">
        <f t="shared" si="7"/>
        <v>0.325993031358885</v>
      </c>
    </row>
    <row r="45" spans="1:25" ht="19.5" customHeight="1">
      <c r="A45" s="286" t="s">
        <v>304</v>
      </c>
      <c r="B45" s="287">
        <v>3184</v>
      </c>
      <c r="C45" s="288">
        <v>3170</v>
      </c>
      <c r="D45" s="289">
        <v>1293</v>
      </c>
      <c r="E45" s="288">
        <v>747</v>
      </c>
      <c r="F45" s="289">
        <f>SUM(B45:E45)</f>
        <v>8394</v>
      </c>
      <c r="G45" s="290">
        <f>F45/$F$9</f>
        <v>0.007118826046727791</v>
      </c>
      <c r="H45" s="287">
        <v>7041</v>
      </c>
      <c r="I45" s="288">
        <v>7244</v>
      </c>
      <c r="J45" s="289"/>
      <c r="K45" s="288">
        <v>2</v>
      </c>
      <c r="L45" s="289">
        <f>SUM(H45:K45)</f>
        <v>14287</v>
      </c>
      <c r="M45" s="291">
        <f>IF(ISERROR(F45/L45-1),"         /0",(F45/L45-1))</f>
        <v>-0.41247287744103034</v>
      </c>
      <c r="N45" s="287">
        <v>3184</v>
      </c>
      <c r="O45" s="288">
        <v>3170</v>
      </c>
      <c r="P45" s="289">
        <v>1293</v>
      </c>
      <c r="Q45" s="288">
        <v>747</v>
      </c>
      <c r="R45" s="289">
        <f>SUM(N45:Q45)</f>
        <v>8394</v>
      </c>
      <c r="S45" s="290">
        <f>R45/$R$9</f>
        <v>0.007118826046727791</v>
      </c>
      <c r="T45" s="301">
        <v>7041</v>
      </c>
      <c r="U45" s="288">
        <v>7244</v>
      </c>
      <c r="V45" s="289"/>
      <c r="W45" s="288">
        <v>2</v>
      </c>
      <c r="X45" s="289">
        <f>SUM(T45:W45)</f>
        <v>14287</v>
      </c>
      <c r="Y45" s="292">
        <f>IF(ISERROR(R45/X45-1),"         /0",(R45/X45-1))</f>
        <v>-0.41247287744103034</v>
      </c>
    </row>
    <row r="46" spans="1:25" ht="19.5" customHeight="1">
      <c r="A46" s="286" t="s">
        <v>305</v>
      </c>
      <c r="B46" s="287">
        <v>3573</v>
      </c>
      <c r="C46" s="288">
        <v>4742</v>
      </c>
      <c r="D46" s="289">
        <v>0</v>
      </c>
      <c r="E46" s="288">
        <v>0</v>
      </c>
      <c r="F46" s="289">
        <f>SUM(B46:E46)</f>
        <v>8315</v>
      </c>
      <c r="G46" s="290">
        <f>F46/$F$9</f>
        <v>0.007051827326488156</v>
      </c>
      <c r="H46" s="287">
        <v>2004</v>
      </c>
      <c r="I46" s="288">
        <v>2573</v>
      </c>
      <c r="J46" s="289"/>
      <c r="K46" s="288"/>
      <c r="L46" s="289">
        <f>SUM(H46:K46)</f>
        <v>4577</v>
      </c>
      <c r="M46" s="291">
        <f>IF(ISERROR(F46/L46-1),"         /0",(F46/L46-1))</f>
        <v>0.8166921564343457</v>
      </c>
      <c r="N46" s="287">
        <v>3573</v>
      </c>
      <c r="O46" s="288">
        <v>4742</v>
      </c>
      <c r="P46" s="289"/>
      <c r="Q46" s="288"/>
      <c r="R46" s="289">
        <f>SUM(N46:Q46)</f>
        <v>8315</v>
      </c>
      <c r="S46" s="290">
        <f>R46/$R$9</f>
        <v>0.007051827326488156</v>
      </c>
      <c r="T46" s="301">
        <v>2004</v>
      </c>
      <c r="U46" s="288">
        <v>2573</v>
      </c>
      <c r="V46" s="289"/>
      <c r="W46" s="288"/>
      <c r="X46" s="289">
        <f>SUM(T46:W46)</f>
        <v>4577</v>
      </c>
      <c r="Y46" s="292">
        <f>IF(ISERROR(R46/X46-1),"         /0",(R46/X46-1))</f>
        <v>0.8166921564343457</v>
      </c>
    </row>
    <row r="47" spans="1:25" ht="19.5" customHeight="1">
      <c r="A47" s="286" t="s">
        <v>306</v>
      </c>
      <c r="B47" s="287">
        <v>3002</v>
      </c>
      <c r="C47" s="288">
        <v>2414</v>
      </c>
      <c r="D47" s="289">
        <v>0</v>
      </c>
      <c r="E47" s="288">
        <v>0</v>
      </c>
      <c r="F47" s="289">
        <f>SUM(B47:E47)</f>
        <v>5416</v>
      </c>
      <c r="G47" s="290">
        <f>F47/$F$9</f>
        <v>0.004593228719213452</v>
      </c>
      <c r="H47" s="287">
        <v>4710</v>
      </c>
      <c r="I47" s="288">
        <v>4702</v>
      </c>
      <c r="J47" s="289">
        <v>1</v>
      </c>
      <c r="K47" s="288"/>
      <c r="L47" s="289">
        <f>SUM(H47:K47)</f>
        <v>9413</v>
      </c>
      <c r="M47" s="291">
        <f>IF(ISERROR(F47/L47-1),"         /0",(F47/L47-1))</f>
        <v>-0.4246255179007755</v>
      </c>
      <c r="N47" s="287">
        <v>3002</v>
      </c>
      <c r="O47" s="288">
        <v>2414</v>
      </c>
      <c r="P47" s="289"/>
      <c r="Q47" s="288"/>
      <c r="R47" s="289">
        <f>SUM(N47:Q47)</f>
        <v>5416</v>
      </c>
      <c r="S47" s="290">
        <f>R47/$R$9</f>
        <v>0.004593228719213452</v>
      </c>
      <c r="T47" s="301">
        <v>4710</v>
      </c>
      <c r="U47" s="288">
        <v>4702</v>
      </c>
      <c r="V47" s="289">
        <v>1</v>
      </c>
      <c r="W47" s="288"/>
      <c r="X47" s="289">
        <f>SUM(T47:W47)</f>
        <v>9413</v>
      </c>
      <c r="Y47" s="292">
        <f>IF(ISERROR(R47/X47-1),"         /0",(R47/X47-1))</f>
        <v>-0.4246255179007755</v>
      </c>
    </row>
    <row r="48" spans="1:25" ht="19.5" customHeight="1">
      <c r="A48" s="286" t="s">
        <v>307</v>
      </c>
      <c r="B48" s="287">
        <v>1989</v>
      </c>
      <c r="C48" s="288">
        <v>2495</v>
      </c>
      <c r="D48" s="289">
        <v>0</v>
      </c>
      <c r="E48" s="288">
        <v>130</v>
      </c>
      <c r="F48" s="289">
        <f>SUM(B48:E48)</f>
        <v>4614</v>
      </c>
      <c r="G48" s="290">
        <f>F48/$F$9</f>
        <v>0.003913064496021209</v>
      </c>
      <c r="H48" s="287">
        <v>2758</v>
      </c>
      <c r="I48" s="288">
        <v>2423</v>
      </c>
      <c r="J48" s="289">
        <v>1</v>
      </c>
      <c r="K48" s="288">
        <v>1</v>
      </c>
      <c r="L48" s="289">
        <f>SUM(H48:K48)</f>
        <v>5183</v>
      </c>
      <c r="M48" s="291">
        <f>IF(ISERROR(F48/L48-1),"         /0",(F48/L48-1))</f>
        <v>-0.10978197954852398</v>
      </c>
      <c r="N48" s="287">
        <v>1989</v>
      </c>
      <c r="O48" s="288">
        <v>2495</v>
      </c>
      <c r="P48" s="289"/>
      <c r="Q48" s="288">
        <v>130</v>
      </c>
      <c r="R48" s="289">
        <f>SUM(N48:Q48)</f>
        <v>4614</v>
      </c>
      <c r="S48" s="290">
        <f>R48/$R$9</f>
        <v>0.003913064496021209</v>
      </c>
      <c r="T48" s="301">
        <v>2758</v>
      </c>
      <c r="U48" s="288">
        <v>2423</v>
      </c>
      <c r="V48" s="289">
        <v>1</v>
      </c>
      <c r="W48" s="288">
        <v>1</v>
      </c>
      <c r="X48" s="289">
        <f>SUM(T48:W48)</f>
        <v>5183</v>
      </c>
      <c r="Y48" s="292">
        <f>IF(ISERROR(R48/X48-1),"         /0",(R48/X48-1))</f>
        <v>-0.10978197954852398</v>
      </c>
    </row>
    <row r="49" spans="1:25" ht="19.5" customHeight="1">
      <c r="A49" s="286" t="s">
        <v>308</v>
      </c>
      <c r="B49" s="287">
        <v>2064</v>
      </c>
      <c r="C49" s="288">
        <v>2038</v>
      </c>
      <c r="D49" s="289">
        <v>0</v>
      </c>
      <c r="E49" s="288">
        <v>0</v>
      </c>
      <c r="F49" s="289">
        <f>SUM(B49:E49)</f>
        <v>4102</v>
      </c>
      <c r="G49" s="290">
        <f>F49/$F$9</f>
        <v>0.0034788449420630686</v>
      </c>
      <c r="H49" s="287">
        <v>2896</v>
      </c>
      <c r="I49" s="288">
        <v>2693</v>
      </c>
      <c r="J49" s="289">
        <v>0</v>
      </c>
      <c r="K49" s="288"/>
      <c r="L49" s="289">
        <f>SUM(H49:K49)</f>
        <v>5589</v>
      </c>
      <c r="M49" s="291">
        <f>IF(ISERROR(F49/L49-1),"         /0",(F49/L49-1))</f>
        <v>-0.26605832886026126</v>
      </c>
      <c r="N49" s="287">
        <v>2064</v>
      </c>
      <c r="O49" s="288">
        <v>2038</v>
      </c>
      <c r="P49" s="289">
        <v>0</v>
      </c>
      <c r="Q49" s="288"/>
      <c r="R49" s="289">
        <f>SUM(N49:Q49)</f>
        <v>4102</v>
      </c>
      <c r="S49" s="290">
        <f>R49/$R$9</f>
        <v>0.0034788449420630686</v>
      </c>
      <c r="T49" s="301">
        <v>2896</v>
      </c>
      <c r="U49" s="288">
        <v>2693</v>
      </c>
      <c r="V49" s="289">
        <v>0</v>
      </c>
      <c r="W49" s="288"/>
      <c r="X49" s="289">
        <f>SUM(T49:W49)</f>
        <v>5589</v>
      </c>
      <c r="Y49" s="292">
        <f>IF(ISERROR(R49/X49-1),"         /0",(R49/X49-1))</f>
        <v>-0.26605832886026126</v>
      </c>
    </row>
    <row r="50" spans="1:25" ht="19.5" customHeight="1">
      <c r="A50" s="286" t="s">
        <v>309</v>
      </c>
      <c r="B50" s="287">
        <v>1546</v>
      </c>
      <c r="C50" s="288">
        <v>2305</v>
      </c>
      <c r="D50" s="289">
        <v>0</v>
      </c>
      <c r="E50" s="288">
        <v>0</v>
      </c>
      <c r="F50" s="289">
        <f t="shared" si="0"/>
        <v>3851</v>
      </c>
      <c r="G50" s="290">
        <f t="shared" si="1"/>
        <v>0.003265975590415621</v>
      </c>
      <c r="H50" s="287">
        <v>461</v>
      </c>
      <c r="I50" s="288">
        <v>398</v>
      </c>
      <c r="J50" s="289"/>
      <c r="K50" s="288"/>
      <c r="L50" s="289">
        <f t="shared" si="2"/>
        <v>859</v>
      </c>
      <c r="M50" s="291">
        <f t="shared" si="3"/>
        <v>3.4831199068684517</v>
      </c>
      <c r="N50" s="287">
        <v>1546</v>
      </c>
      <c r="O50" s="288">
        <v>2305</v>
      </c>
      <c r="P50" s="289"/>
      <c r="Q50" s="288"/>
      <c r="R50" s="289">
        <f t="shared" si="4"/>
        <v>3851</v>
      </c>
      <c r="S50" s="290">
        <f t="shared" si="5"/>
        <v>0.003265975590415621</v>
      </c>
      <c r="T50" s="301">
        <v>461</v>
      </c>
      <c r="U50" s="288">
        <v>398</v>
      </c>
      <c r="V50" s="289"/>
      <c r="W50" s="288"/>
      <c r="X50" s="289">
        <f t="shared" si="6"/>
        <v>859</v>
      </c>
      <c r="Y50" s="292">
        <f t="shared" si="7"/>
        <v>3.4831199068684517</v>
      </c>
    </row>
    <row r="51" spans="1:25" ht="19.5" customHeight="1">
      <c r="A51" s="286" t="s">
        <v>310</v>
      </c>
      <c r="B51" s="287">
        <v>2020</v>
      </c>
      <c r="C51" s="288">
        <v>1677</v>
      </c>
      <c r="D51" s="289">
        <v>18</v>
      </c>
      <c r="E51" s="288">
        <v>0</v>
      </c>
      <c r="F51" s="289">
        <f t="shared" si="0"/>
        <v>3715</v>
      </c>
      <c r="G51" s="290">
        <f t="shared" si="1"/>
        <v>0.00315063602139549</v>
      </c>
      <c r="H51" s="287">
        <v>1237</v>
      </c>
      <c r="I51" s="288">
        <v>1539</v>
      </c>
      <c r="J51" s="289"/>
      <c r="K51" s="288"/>
      <c r="L51" s="289">
        <f t="shared" si="2"/>
        <v>2776</v>
      </c>
      <c r="M51" s="291">
        <f t="shared" si="3"/>
        <v>0.3382564841498559</v>
      </c>
      <c r="N51" s="287">
        <v>2020</v>
      </c>
      <c r="O51" s="288">
        <v>1677</v>
      </c>
      <c r="P51" s="289">
        <v>18</v>
      </c>
      <c r="Q51" s="288"/>
      <c r="R51" s="289">
        <f t="shared" si="4"/>
        <v>3715</v>
      </c>
      <c r="S51" s="290">
        <f t="shared" si="5"/>
        <v>0.00315063602139549</v>
      </c>
      <c r="T51" s="301">
        <v>1237</v>
      </c>
      <c r="U51" s="288">
        <v>1539</v>
      </c>
      <c r="V51" s="289"/>
      <c r="W51" s="288"/>
      <c r="X51" s="289">
        <f t="shared" si="6"/>
        <v>2776</v>
      </c>
      <c r="Y51" s="292">
        <f t="shared" si="7"/>
        <v>0.3382564841498559</v>
      </c>
    </row>
    <row r="52" spans="1:25" ht="19.5" customHeight="1">
      <c r="A52" s="286" t="s">
        <v>311</v>
      </c>
      <c r="B52" s="287">
        <v>1663</v>
      </c>
      <c r="C52" s="288">
        <v>1778</v>
      </c>
      <c r="D52" s="289">
        <v>1</v>
      </c>
      <c r="E52" s="288">
        <v>34</v>
      </c>
      <c r="F52" s="289">
        <f>SUM(B52:E52)</f>
        <v>3476</v>
      </c>
      <c r="G52" s="290">
        <f>F52/$F$9</f>
        <v>0.0029479436905439364</v>
      </c>
      <c r="H52" s="287">
        <v>1586</v>
      </c>
      <c r="I52" s="288">
        <v>1520</v>
      </c>
      <c r="J52" s="289"/>
      <c r="K52" s="288"/>
      <c r="L52" s="289">
        <f>SUM(H52:K52)</f>
        <v>3106</v>
      </c>
      <c r="M52" s="291">
        <f>IF(ISERROR(F52/L52-1),"         /0",(F52/L52-1))</f>
        <v>0.11912427559562144</v>
      </c>
      <c r="N52" s="287">
        <v>1663</v>
      </c>
      <c r="O52" s="288">
        <v>1778</v>
      </c>
      <c r="P52" s="289">
        <v>1</v>
      </c>
      <c r="Q52" s="288">
        <v>34</v>
      </c>
      <c r="R52" s="289">
        <f>SUM(N52:Q52)</f>
        <v>3476</v>
      </c>
      <c r="S52" s="290">
        <f>R52/$R$9</f>
        <v>0.0029479436905439364</v>
      </c>
      <c r="T52" s="301">
        <v>1586</v>
      </c>
      <c r="U52" s="288">
        <v>1520</v>
      </c>
      <c r="V52" s="289"/>
      <c r="W52" s="288"/>
      <c r="X52" s="289">
        <f>SUM(T52:W52)</f>
        <v>3106</v>
      </c>
      <c r="Y52" s="292">
        <f>IF(ISERROR(R52/X52-1),"         /0",(R52/X52-1))</f>
        <v>0.11912427559562144</v>
      </c>
    </row>
    <row r="53" spans="1:25" ht="19.5" customHeight="1">
      <c r="A53" s="286" t="s">
        <v>312</v>
      </c>
      <c r="B53" s="287">
        <v>1364</v>
      </c>
      <c r="C53" s="288">
        <v>1267</v>
      </c>
      <c r="D53" s="289">
        <v>0</v>
      </c>
      <c r="E53" s="288">
        <v>0</v>
      </c>
      <c r="F53" s="289">
        <f>SUM(B53:E53)</f>
        <v>2631</v>
      </c>
      <c r="G53" s="290">
        <f>F53/$F$9</f>
        <v>0.00223131180949974</v>
      </c>
      <c r="H53" s="287">
        <v>997</v>
      </c>
      <c r="I53" s="288">
        <v>951</v>
      </c>
      <c r="J53" s="289"/>
      <c r="K53" s="288"/>
      <c r="L53" s="289">
        <f>SUM(H53:K53)</f>
        <v>1948</v>
      </c>
      <c r="M53" s="291">
        <f>IF(ISERROR(F53/L53-1),"         /0",(F53/L53-1))</f>
        <v>0.3506160164271048</v>
      </c>
      <c r="N53" s="287">
        <v>1364</v>
      </c>
      <c r="O53" s="288">
        <v>1267</v>
      </c>
      <c r="P53" s="289"/>
      <c r="Q53" s="288"/>
      <c r="R53" s="289">
        <f>SUM(N53:Q53)</f>
        <v>2631</v>
      </c>
      <c r="S53" s="290">
        <f>R53/$R$9</f>
        <v>0.00223131180949974</v>
      </c>
      <c r="T53" s="301">
        <v>997</v>
      </c>
      <c r="U53" s="288">
        <v>951</v>
      </c>
      <c r="V53" s="289"/>
      <c r="W53" s="288"/>
      <c r="X53" s="289">
        <f>SUM(T53:W53)</f>
        <v>1948</v>
      </c>
      <c r="Y53" s="292">
        <f>IF(ISERROR(R53/X53-1),"         /0",(R53/X53-1))</f>
        <v>0.3506160164271048</v>
      </c>
    </row>
    <row r="54" spans="1:25" ht="19.5" customHeight="1">
      <c r="A54" s="286" t="s">
        <v>313</v>
      </c>
      <c r="B54" s="287">
        <v>960</v>
      </c>
      <c r="C54" s="288">
        <v>1082</v>
      </c>
      <c r="D54" s="289">
        <v>0</v>
      </c>
      <c r="E54" s="288">
        <v>0</v>
      </c>
      <c r="F54" s="289">
        <f t="shared" si="0"/>
        <v>2042</v>
      </c>
      <c r="G54" s="290">
        <f t="shared" si="1"/>
        <v>0.001731789705434614</v>
      </c>
      <c r="H54" s="287">
        <v>2321</v>
      </c>
      <c r="I54" s="288">
        <v>1934</v>
      </c>
      <c r="J54" s="289"/>
      <c r="K54" s="288"/>
      <c r="L54" s="289">
        <f t="shared" si="2"/>
        <v>4255</v>
      </c>
      <c r="M54" s="291">
        <f t="shared" si="3"/>
        <v>-0.5200940070505288</v>
      </c>
      <c r="N54" s="287">
        <v>960</v>
      </c>
      <c r="O54" s="288">
        <v>1082</v>
      </c>
      <c r="P54" s="289"/>
      <c r="Q54" s="288"/>
      <c r="R54" s="289">
        <f t="shared" si="4"/>
        <v>2042</v>
      </c>
      <c r="S54" s="290">
        <f t="shared" si="5"/>
        <v>0.001731789705434614</v>
      </c>
      <c r="T54" s="301">
        <v>2321</v>
      </c>
      <c r="U54" s="288">
        <v>1934</v>
      </c>
      <c r="V54" s="289"/>
      <c r="W54" s="288"/>
      <c r="X54" s="289">
        <f t="shared" si="6"/>
        <v>4255</v>
      </c>
      <c r="Y54" s="292">
        <f t="shared" si="7"/>
        <v>-0.5200940070505288</v>
      </c>
    </row>
    <row r="55" spans="1:25" ht="19.5" customHeight="1">
      <c r="A55" s="286" t="s">
        <v>314</v>
      </c>
      <c r="B55" s="287">
        <v>572</v>
      </c>
      <c r="C55" s="288">
        <v>635</v>
      </c>
      <c r="D55" s="289">
        <v>56</v>
      </c>
      <c r="E55" s="288">
        <v>155</v>
      </c>
      <c r="F55" s="289">
        <f t="shared" si="0"/>
        <v>1418</v>
      </c>
      <c r="G55" s="290">
        <f t="shared" si="1"/>
        <v>0.0012025846240481305</v>
      </c>
      <c r="H55" s="287">
        <v>219</v>
      </c>
      <c r="I55" s="288">
        <v>218</v>
      </c>
      <c r="J55" s="289"/>
      <c r="K55" s="288">
        <v>0</v>
      </c>
      <c r="L55" s="289">
        <f t="shared" si="2"/>
        <v>437</v>
      </c>
      <c r="M55" s="291">
        <f t="shared" si="3"/>
        <v>2.2448512585812357</v>
      </c>
      <c r="N55" s="287">
        <v>572</v>
      </c>
      <c r="O55" s="288">
        <v>635</v>
      </c>
      <c r="P55" s="289">
        <v>56</v>
      </c>
      <c r="Q55" s="288">
        <v>155</v>
      </c>
      <c r="R55" s="289">
        <f t="shared" si="4"/>
        <v>1418</v>
      </c>
      <c r="S55" s="290">
        <f t="shared" si="5"/>
        <v>0.0012025846240481305</v>
      </c>
      <c r="T55" s="301">
        <v>219</v>
      </c>
      <c r="U55" s="288">
        <v>218</v>
      </c>
      <c r="V55" s="289"/>
      <c r="W55" s="288">
        <v>0</v>
      </c>
      <c r="X55" s="289">
        <f t="shared" si="6"/>
        <v>437</v>
      </c>
      <c r="Y55" s="292">
        <f t="shared" si="7"/>
        <v>2.2448512585812357</v>
      </c>
    </row>
    <row r="56" spans="1:25" ht="19.5" customHeight="1">
      <c r="A56" s="286" t="s">
        <v>315</v>
      </c>
      <c r="B56" s="287">
        <v>569</v>
      </c>
      <c r="C56" s="288">
        <v>537</v>
      </c>
      <c r="D56" s="289">
        <v>0</v>
      </c>
      <c r="E56" s="288">
        <v>0</v>
      </c>
      <c r="F56" s="289">
        <f t="shared" si="0"/>
        <v>1106</v>
      </c>
      <c r="G56" s="290">
        <f t="shared" si="1"/>
        <v>0.0009379820833548888</v>
      </c>
      <c r="H56" s="287">
        <v>625</v>
      </c>
      <c r="I56" s="288">
        <v>422</v>
      </c>
      <c r="J56" s="289"/>
      <c r="K56" s="288"/>
      <c r="L56" s="289">
        <f t="shared" si="2"/>
        <v>1047</v>
      </c>
      <c r="M56" s="291" t="s">
        <v>43</v>
      </c>
      <c r="N56" s="287">
        <v>569</v>
      </c>
      <c r="O56" s="288">
        <v>537</v>
      </c>
      <c r="P56" s="289"/>
      <c r="Q56" s="288"/>
      <c r="R56" s="289">
        <f t="shared" si="4"/>
        <v>1106</v>
      </c>
      <c r="S56" s="290">
        <f t="shared" si="5"/>
        <v>0.0009379820833548888</v>
      </c>
      <c r="T56" s="301">
        <v>625</v>
      </c>
      <c r="U56" s="288">
        <v>422</v>
      </c>
      <c r="V56" s="289"/>
      <c r="W56" s="288"/>
      <c r="X56" s="289">
        <f t="shared" si="6"/>
        <v>1047</v>
      </c>
      <c r="Y56" s="292" t="s">
        <v>43</v>
      </c>
    </row>
    <row r="57" spans="1:25" ht="19.5" customHeight="1" thickBot="1">
      <c r="A57" s="293" t="s">
        <v>271</v>
      </c>
      <c r="B57" s="294">
        <v>31301</v>
      </c>
      <c r="C57" s="295">
        <v>30401</v>
      </c>
      <c r="D57" s="296">
        <v>2855</v>
      </c>
      <c r="E57" s="295">
        <v>2947</v>
      </c>
      <c r="F57" s="296">
        <f>SUM(B57:E57)</f>
        <v>67504</v>
      </c>
      <c r="G57" s="297">
        <f>F57/$F$9</f>
        <v>0.05724913431716855</v>
      </c>
      <c r="H57" s="294">
        <v>26262</v>
      </c>
      <c r="I57" s="295">
        <v>24618</v>
      </c>
      <c r="J57" s="296">
        <v>1106</v>
      </c>
      <c r="K57" s="295">
        <v>1380</v>
      </c>
      <c r="L57" s="296">
        <f>SUM(H57:K57)</f>
        <v>53366</v>
      </c>
      <c r="M57" s="298">
        <f>IF(ISERROR(F57/L57-1),"         /0",(F57/L57-1))</f>
        <v>0.26492523329460704</v>
      </c>
      <c r="N57" s="294">
        <v>31301</v>
      </c>
      <c r="O57" s="295">
        <v>30401</v>
      </c>
      <c r="P57" s="296">
        <v>2855</v>
      </c>
      <c r="Q57" s="295">
        <v>2947</v>
      </c>
      <c r="R57" s="296">
        <f>SUM(N57:Q57)</f>
        <v>67504</v>
      </c>
      <c r="S57" s="297">
        <f>R57/$R$9</f>
        <v>0.05724913431716855</v>
      </c>
      <c r="T57" s="302">
        <v>26262</v>
      </c>
      <c r="U57" s="295">
        <v>24618</v>
      </c>
      <c r="V57" s="296">
        <v>1106</v>
      </c>
      <c r="W57" s="295">
        <v>1380</v>
      </c>
      <c r="X57" s="296">
        <f>SUM(T57:W57)</f>
        <v>53366</v>
      </c>
      <c r="Y57" s="299">
        <f>IF(ISERROR(R57/X57-1),"         /0",(R57/X57-1))</f>
        <v>0.26492523329460704</v>
      </c>
    </row>
    <row r="58" spans="1:25" s="119" customFormat="1" ht="19.5" customHeight="1">
      <c r="A58" s="126" t="s">
        <v>51</v>
      </c>
      <c r="B58" s="123">
        <f>SUM(B59:B72)</f>
        <v>77783</v>
      </c>
      <c r="C58" s="122">
        <f>SUM(C59:C72)</f>
        <v>80268</v>
      </c>
      <c r="D58" s="121">
        <f>SUM(D59:D72)</f>
        <v>73</v>
      </c>
      <c r="E58" s="122">
        <f>SUM(E59:E72)</f>
        <v>3</v>
      </c>
      <c r="F58" s="121">
        <f>SUM(B58:E58)</f>
        <v>158127</v>
      </c>
      <c r="G58" s="124">
        <f>F58/$F$9</f>
        <v>0.13410514728269304</v>
      </c>
      <c r="H58" s="123">
        <f>SUM(H59:H72)</f>
        <v>77434</v>
      </c>
      <c r="I58" s="122">
        <f>SUM(I59:I72)</f>
        <v>72285</v>
      </c>
      <c r="J58" s="121">
        <f>SUM(J59:J72)</f>
        <v>31</v>
      </c>
      <c r="K58" s="122">
        <f>SUM(K59:K72)</f>
        <v>0</v>
      </c>
      <c r="L58" s="121">
        <f>SUM(H58:K58)</f>
        <v>149750</v>
      </c>
      <c r="M58" s="125">
        <f>IF(ISERROR(F58/L58-1),"         /0",(F58/L58-1))</f>
        <v>0.05593989983305514</v>
      </c>
      <c r="N58" s="123">
        <f>SUM(N59:N72)</f>
        <v>77783</v>
      </c>
      <c r="O58" s="122">
        <f>SUM(O59:O72)</f>
        <v>80268</v>
      </c>
      <c r="P58" s="121">
        <f>SUM(P59:P72)</f>
        <v>73</v>
      </c>
      <c r="Q58" s="122">
        <f>SUM(Q59:Q72)</f>
        <v>3</v>
      </c>
      <c r="R58" s="121">
        <f>SUM(N58:Q58)</f>
        <v>158127</v>
      </c>
      <c r="S58" s="124">
        <f>R58/$R$9</f>
        <v>0.13410514728269304</v>
      </c>
      <c r="T58" s="123">
        <f>SUM(T59:T72)</f>
        <v>77434</v>
      </c>
      <c r="U58" s="122">
        <f>SUM(U59:U72)</f>
        <v>72285</v>
      </c>
      <c r="V58" s="121">
        <f>SUM(V59:V72)</f>
        <v>31</v>
      </c>
      <c r="W58" s="122">
        <f>SUM(W59:W72)</f>
        <v>0</v>
      </c>
      <c r="X58" s="121">
        <f>SUM(T58:W58)</f>
        <v>149750</v>
      </c>
      <c r="Y58" s="120">
        <f>IF(ISERROR(R58/X58-1),"         /0",(R58/X58-1))</f>
        <v>0.05593989983305514</v>
      </c>
    </row>
    <row r="59" spans="1:25" ht="19.5" customHeight="1">
      <c r="A59" s="279" t="s">
        <v>316</v>
      </c>
      <c r="B59" s="280">
        <v>18597</v>
      </c>
      <c r="C59" s="281">
        <v>23284</v>
      </c>
      <c r="D59" s="282">
        <v>23</v>
      </c>
      <c r="E59" s="281">
        <v>0</v>
      </c>
      <c r="F59" s="282">
        <f>SUM(B59:E59)</f>
        <v>41904</v>
      </c>
      <c r="G59" s="283">
        <f>F59/$F$9</f>
        <v>0.03553815661926154</v>
      </c>
      <c r="H59" s="280">
        <v>18196</v>
      </c>
      <c r="I59" s="281">
        <v>20965</v>
      </c>
      <c r="J59" s="282"/>
      <c r="K59" s="281"/>
      <c r="L59" s="282">
        <f>SUM(H59:K59)</f>
        <v>39161</v>
      </c>
      <c r="M59" s="284">
        <f>IF(ISERROR(F59/L59-1),"         /0",(F59/L59-1))</f>
        <v>0.07004417660427475</v>
      </c>
      <c r="N59" s="280">
        <v>18597</v>
      </c>
      <c r="O59" s="281">
        <v>23284</v>
      </c>
      <c r="P59" s="282">
        <v>23</v>
      </c>
      <c r="Q59" s="281">
        <v>0</v>
      </c>
      <c r="R59" s="282">
        <f>SUM(N59:Q59)</f>
        <v>41904</v>
      </c>
      <c r="S59" s="283">
        <f>R59/$R$9</f>
        <v>0.03553815661926154</v>
      </c>
      <c r="T59" s="280">
        <v>18196</v>
      </c>
      <c r="U59" s="281">
        <v>20965</v>
      </c>
      <c r="V59" s="282"/>
      <c r="W59" s="281"/>
      <c r="X59" s="282">
        <f>SUM(T59:W59)</f>
        <v>39161</v>
      </c>
      <c r="Y59" s="285">
        <f>IF(ISERROR(R59/X59-1),"         /0",(R59/X59-1))</f>
        <v>0.07004417660427475</v>
      </c>
    </row>
    <row r="60" spans="1:25" ht="19.5" customHeight="1">
      <c r="A60" s="286" t="s">
        <v>317</v>
      </c>
      <c r="B60" s="287">
        <v>9271</v>
      </c>
      <c r="C60" s="288">
        <v>6954</v>
      </c>
      <c r="D60" s="289">
        <v>0</v>
      </c>
      <c r="E60" s="288">
        <v>0</v>
      </c>
      <c r="F60" s="289">
        <f>SUM(B60:E60)</f>
        <v>16225</v>
      </c>
      <c r="G60" s="290">
        <f>F60/$F$9</f>
        <v>0.013760180201114892</v>
      </c>
      <c r="H60" s="287">
        <v>8715</v>
      </c>
      <c r="I60" s="288">
        <v>5342</v>
      </c>
      <c r="J60" s="289">
        <v>1</v>
      </c>
      <c r="K60" s="288"/>
      <c r="L60" s="289">
        <f>SUM(H60:K60)</f>
        <v>14058</v>
      </c>
      <c r="M60" s="291">
        <f>IF(ISERROR(F60/L60-1),"         /0",(F60/L60-1))</f>
        <v>0.1541471048513301</v>
      </c>
      <c r="N60" s="287">
        <v>9271</v>
      </c>
      <c r="O60" s="288">
        <v>6954</v>
      </c>
      <c r="P60" s="289"/>
      <c r="Q60" s="288"/>
      <c r="R60" s="289">
        <f>SUM(N60:Q60)</f>
        <v>16225</v>
      </c>
      <c r="S60" s="290">
        <f>R60/$R$9</f>
        <v>0.013760180201114892</v>
      </c>
      <c r="T60" s="287">
        <v>8715</v>
      </c>
      <c r="U60" s="288">
        <v>5342</v>
      </c>
      <c r="V60" s="289">
        <v>1</v>
      </c>
      <c r="W60" s="288"/>
      <c r="X60" s="289">
        <f>SUM(T60:W60)</f>
        <v>14058</v>
      </c>
      <c r="Y60" s="292">
        <f>IF(ISERROR(R60/X60-1),"         /0",(R60/X60-1))</f>
        <v>0.1541471048513301</v>
      </c>
    </row>
    <row r="61" spans="1:25" ht="19.5" customHeight="1">
      <c r="A61" s="286" t="s">
        <v>318</v>
      </c>
      <c r="B61" s="287">
        <v>5638</v>
      </c>
      <c r="C61" s="288">
        <v>5728</v>
      </c>
      <c r="D61" s="289">
        <v>0</v>
      </c>
      <c r="E61" s="288">
        <v>0</v>
      </c>
      <c r="F61" s="289">
        <f>SUM(B61:E61)</f>
        <v>11366</v>
      </c>
      <c r="G61" s="290">
        <f>F61/$F$9</f>
        <v>0.009639334863844183</v>
      </c>
      <c r="H61" s="287">
        <v>3865</v>
      </c>
      <c r="I61" s="288">
        <v>3861</v>
      </c>
      <c r="J61" s="289"/>
      <c r="K61" s="288"/>
      <c r="L61" s="289">
        <f>SUM(H61:K61)</f>
        <v>7726</v>
      </c>
      <c r="M61" s="291">
        <f>IF(ISERROR(F61/L61-1),"         /0",(F61/L61-1))</f>
        <v>0.4711364224695833</v>
      </c>
      <c r="N61" s="287">
        <v>5638</v>
      </c>
      <c r="O61" s="288">
        <v>5728</v>
      </c>
      <c r="P61" s="289"/>
      <c r="Q61" s="288"/>
      <c r="R61" s="289">
        <f>SUM(N61:Q61)</f>
        <v>11366</v>
      </c>
      <c r="S61" s="290">
        <f>R61/$R$9</f>
        <v>0.009639334863844183</v>
      </c>
      <c r="T61" s="287">
        <v>3865</v>
      </c>
      <c r="U61" s="288">
        <v>3861</v>
      </c>
      <c r="V61" s="289"/>
      <c r="W61" s="288"/>
      <c r="X61" s="289">
        <f>SUM(T61:W61)</f>
        <v>7726</v>
      </c>
      <c r="Y61" s="292">
        <f>IF(ISERROR(R61/X61-1),"         /0",(R61/X61-1))</f>
        <v>0.4711364224695833</v>
      </c>
    </row>
    <row r="62" spans="1:25" ht="19.5" customHeight="1">
      <c r="A62" s="286" t="s">
        <v>319</v>
      </c>
      <c r="B62" s="287">
        <v>3818</v>
      </c>
      <c r="C62" s="288">
        <v>5390</v>
      </c>
      <c r="D62" s="289">
        <v>29</v>
      </c>
      <c r="E62" s="288">
        <v>0</v>
      </c>
      <c r="F62" s="289">
        <f>SUM(B62:E62)</f>
        <v>9237</v>
      </c>
      <c r="G62" s="290">
        <f>F62/$F$9</f>
        <v>0.007833761757639338</v>
      </c>
      <c r="H62" s="287">
        <v>5153</v>
      </c>
      <c r="I62" s="288">
        <v>5430</v>
      </c>
      <c r="J62" s="289"/>
      <c r="K62" s="288"/>
      <c r="L62" s="289">
        <f>SUM(H62:K62)</f>
        <v>10583</v>
      </c>
      <c r="M62" s="291">
        <f>IF(ISERROR(F62/L62-1),"         /0",(F62/L62-1))</f>
        <v>-0.12718510819238404</v>
      </c>
      <c r="N62" s="287">
        <v>3818</v>
      </c>
      <c r="O62" s="288">
        <v>5390</v>
      </c>
      <c r="P62" s="289">
        <v>29</v>
      </c>
      <c r="Q62" s="288">
        <v>0</v>
      </c>
      <c r="R62" s="289">
        <f>SUM(N62:Q62)</f>
        <v>9237</v>
      </c>
      <c r="S62" s="290">
        <f>R62/$R$9</f>
        <v>0.007833761757639338</v>
      </c>
      <c r="T62" s="287">
        <v>5153</v>
      </c>
      <c r="U62" s="288">
        <v>5430</v>
      </c>
      <c r="V62" s="289"/>
      <c r="W62" s="288"/>
      <c r="X62" s="289">
        <f>SUM(T62:W62)</f>
        <v>10583</v>
      </c>
      <c r="Y62" s="292">
        <f>IF(ISERROR(R62/X62-1),"         /0",(R62/X62-1))</f>
        <v>-0.12718510819238404</v>
      </c>
    </row>
    <row r="63" spans="1:25" ht="19.5" customHeight="1">
      <c r="A63" s="286" t="s">
        <v>320</v>
      </c>
      <c r="B63" s="287">
        <v>3338</v>
      </c>
      <c r="C63" s="288">
        <v>4670</v>
      </c>
      <c r="D63" s="289">
        <v>0</v>
      </c>
      <c r="E63" s="288">
        <v>0</v>
      </c>
      <c r="F63" s="289">
        <f aca="true" t="shared" si="16" ref="F63:F70">SUM(B63:E63)</f>
        <v>8008</v>
      </c>
      <c r="G63" s="290">
        <f aca="true" t="shared" si="17" ref="G63:G70">F63/$F$9</f>
        <v>0.006791465211126537</v>
      </c>
      <c r="H63" s="287">
        <v>3599</v>
      </c>
      <c r="I63" s="288">
        <v>4146</v>
      </c>
      <c r="J63" s="289"/>
      <c r="K63" s="288"/>
      <c r="L63" s="289">
        <f aca="true" t="shared" si="18" ref="L63:L70">SUM(H63:K63)</f>
        <v>7745</v>
      </c>
      <c r="M63" s="291">
        <f aca="true" t="shared" si="19" ref="M63:M70">IF(ISERROR(F63/L63-1),"         /0",(F63/L63-1))</f>
        <v>0.03395739186571989</v>
      </c>
      <c r="N63" s="287">
        <v>3338</v>
      </c>
      <c r="O63" s="288">
        <v>4670</v>
      </c>
      <c r="P63" s="289"/>
      <c r="Q63" s="288"/>
      <c r="R63" s="289">
        <f aca="true" t="shared" si="20" ref="R63:R70">SUM(N63:Q63)</f>
        <v>8008</v>
      </c>
      <c r="S63" s="290">
        <f aca="true" t="shared" si="21" ref="S63:S70">R63/$R$9</f>
        <v>0.006791465211126537</v>
      </c>
      <c r="T63" s="287">
        <v>3599</v>
      </c>
      <c r="U63" s="288">
        <v>4146</v>
      </c>
      <c r="V63" s="289"/>
      <c r="W63" s="288"/>
      <c r="X63" s="289">
        <f aca="true" t="shared" si="22" ref="X63:X70">SUM(T63:W63)</f>
        <v>7745</v>
      </c>
      <c r="Y63" s="292">
        <f aca="true" t="shared" si="23" ref="Y63:Y70">IF(ISERROR(R63/X63-1),"         /0",(R63/X63-1))</f>
        <v>0.03395739186571989</v>
      </c>
    </row>
    <row r="64" spans="1:25" ht="19.5" customHeight="1">
      <c r="A64" s="286" t="s">
        <v>321</v>
      </c>
      <c r="B64" s="287">
        <v>3092</v>
      </c>
      <c r="C64" s="288">
        <v>3658</v>
      </c>
      <c r="D64" s="289">
        <v>0</v>
      </c>
      <c r="E64" s="288">
        <v>0</v>
      </c>
      <c r="F64" s="289">
        <f t="shared" si="16"/>
        <v>6750</v>
      </c>
      <c r="G64" s="290">
        <f t="shared" si="17"/>
        <v>0.0057245741976903255</v>
      </c>
      <c r="H64" s="287">
        <v>3185</v>
      </c>
      <c r="I64" s="288">
        <v>3113</v>
      </c>
      <c r="J64" s="289"/>
      <c r="K64" s="288"/>
      <c r="L64" s="289">
        <f t="shared" si="18"/>
        <v>6298</v>
      </c>
      <c r="M64" s="291">
        <f t="shared" si="19"/>
        <v>0.07176881549698311</v>
      </c>
      <c r="N64" s="287">
        <v>3092</v>
      </c>
      <c r="O64" s="288">
        <v>3658</v>
      </c>
      <c r="P64" s="289"/>
      <c r="Q64" s="288">
        <v>0</v>
      </c>
      <c r="R64" s="289">
        <f t="shared" si="20"/>
        <v>6750</v>
      </c>
      <c r="S64" s="290">
        <f t="shared" si="21"/>
        <v>0.0057245741976903255</v>
      </c>
      <c r="T64" s="287">
        <v>3185</v>
      </c>
      <c r="U64" s="288">
        <v>3113</v>
      </c>
      <c r="V64" s="289"/>
      <c r="W64" s="288"/>
      <c r="X64" s="289">
        <f t="shared" si="22"/>
        <v>6298</v>
      </c>
      <c r="Y64" s="292">
        <f t="shared" si="23"/>
        <v>0.07176881549698311</v>
      </c>
    </row>
    <row r="65" spans="1:25" ht="19.5" customHeight="1">
      <c r="A65" s="286" t="s">
        <v>322</v>
      </c>
      <c r="B65" s="287">
        <v>2007</v>
      </c>
      <c r="C65" s="288">
        <v>2396</v>
      </c>
      <c r="D65" s="289">
        <v>0</v>
      </c>
      <c r="E65" s="288">
        <v>0</v>
      </c>
      <c r="F65" s="289">
        <f>SUM(B65:E65)</f>
        <v>4403</v>
      </c>
      <c r="G65" s="290">
        <f>F65/$F$9</f>
        <v>0.003734118547026741</v>
      </c>
      <c r="H65" s="287">
        <v>2602</v>
      </c>
      <c r="I65" s="288">
        <v>2362</v>
      </c>
      <c r="J65" s="289">
        <v>0</v>
      </c>
      <c r="K65" s="288">
        <v>0</v>
      </c>
      <c r="L65" s="289">
        <f>SUM(H65:K65)</f>
        <v>4964</v>
      </c>
      <c r="M65" s="291">
        <f>IF(ISERROR(F65/L65-1),"         /0",(F65/L65-1))</f>
        <v>-0.113013698630137</v>
      </c>
      <c r="N65" s="287">
        <v>2007</v>
      </c>
      <c r="O65" s="288">
        <v>2396</v>
      </c>
      <c r="P65" s="289">
        <v>0</v>
      </c>
      <c r="Q65" s="288"/>
      <c r="R65" s="289">
        <f>SUM(N65:Q65)</f>
        <v>4403</v>
      </c>
      <c r="S65" s="290">
        <f>R65/$R$9</f>
        <v>0.003734118547026741</v>
      </c>
      <c r="T65" s="287">
        <v>2602</v>
      </c>
      <c r="U65" s="288">
        <v>2362</v>
      </c>
      <c r="V65" s="289">
        <v>0</v>
      </c>
      <c r="W65" s="288">
        <v>0</v>
      </c>
      <c r="X65" s="289">
        <f>SUM(T65:W65)</f>
        <v>4964</v>
      </c>
      <c r="Y65" s="292">
        <f>IF(ISERROR(R65/X65-1),"         /0",(R65/X65-1))</f>
        <v>-0.113013698630137</v>
      </c>
    </row>
    <row r="66" spans="1:25" ht="19.5" customHeight="1">
      <c r="A66" s="286" t="s">
        <v>323</v>
      </c>
      <c r="B66" s="287">
        <v>2405</v>
      </c>
      <c r="C66" s="288">
        <v>1215</v>
      </c>
      <c r="D66" s="289">
        <v>19</v>
      </c>
      <c r="E66" s="288">
        <v>0</v>
      </c>
      <c r="F66" s="289">
        <f>SUM(B66:E66)</f>
        <v>3639</v>
      </c>
      <c r="G66" s="290">
        <f>F66/$F$9</f>
        <v>0.0030861815563548284</v>
      </c>
      <c r="H66" s="287">
        <v>2774</v>
      </c>
      <c r="I66" s="288">
        <v>1213</v>
      </c>
      <c r="J66" s="289">
        <v>13</v>
      </c>
      <c r="K66" s="288"/>
      <c r="L66" s="289">
        <f>SUM(H66:K66)</f>
        <v>4000</v>
      </c>
      <c r="M66" s="291">
        <f>IF(ISERROR(F66/L66-1),"         /0",(F66/L66-1))</f>
        <v>-0.09025000000000005</v>
      </c>
      <c r="N66" s="287">
        <v>2405</v>
      </c>
      <c r="O66" s="288">
        <v>1215</v>
      </c>
      <c r="P66" s="289">
        <v>19</v>
      </c>
      <c r="Q66" s="288"/>
      <c r="R66" s="289">
        <f>SUM(N66:Q66)</f>
        <v>3639</v>
      </c>
      <c r="S66" s="290">
        <f>R66/$R$9</f>
        <v>0.0030861815563548284</v>
      </c>
      <c r="T66" s="287">
        <v>2774</v>
      </c>
      <c r="U66" s="288">
        <v>1213</v>
      </c>
      <c r="V66" s="289">
        <v>13</v>
      </c>
      <c r="W66" s="288"/>
      <c r="X66" s="289">
        <f>SUM(T66:W66)</f>
        <v>4000</v>
      </c>
      <c r="Y66" s="292">
        <f>IF(ISERROR(R66/X66-1),"         /0",(R66/X66-1))</f>
        <v>-0.09025000000000005</v>
      </c>
    </row>
    <row r="67" spans="1:25" ht="19.5" customHeight="1">
      <c r="A67" s="286" t="s">
        <v>324</v>
      </c>
      <c r="B67" s="287">
        <v>1151</v>
      </c>
      <c r="C67" s="288">
        <v>608</v>
      </c>
      <c r="D67" s="289">
        <v>0</v>
      </c>
      <c r="E67" s="288">
        <v>0</v>
      </c>
      <c r="F67" s="289">
        <f t="shared" si="16"/>
        <v>1759</v>
      </c>
      <c r="G67" s="290">
        <f t="shared" si="17"/>
        <v>0.0014917816316647825</v>
      </c>
      <c r="H67" s="287">
        <v>1126</v>
      </c>
      <c r="I67" s="288">
        <v>675</v>
      </c>
      <c r="J67" s="289"/>
      <c r="K67" s="288"/>
      <c r="L67" s="289">
        <f t="shared" si="18"/>
        <v>1801</v>
      </c>
      <c r="M67" s="291">
        <f t="shared" si="19"/>
        <v>-0.023320377568017747</v>
      </c>
      <c r="N67" s="287">
        <v>1151</v>
      </c>
      <c r="O67" s="288">
        <v>608</v>
      </c>
      <c r="P67" s="289"/>
      <c r="Q67" s="288"/>
      <c r="R67" s="289">
        <f t="shared" si="20"/>
        <v>1759</v>
      </c>
      <c r="S67" s="290">
        <f t="shared" si="21"/>
        <v>0.0014917816316647825</v>
      </c>
      <c r="T67" s="287">
        <v>1126</v>
      </c>
      <c r="U67" s="288">
        <v>675</v>
      </c>
      <c r="V67" s="289"/>
      <c r="W67" s="288"/>
      <c r="X67" s="289">
        <f t="shared" si="22"/>
        <v>1801</v>
      </c>
      <c r="Y67" s="292">
        <f t="shared" si="23"/>
        <v>-0.023320377568017747</v>
      </c>
    </row>
    <row r="68" spans="1:25" ht="19.5" customHeight="1">
      <c r="A68" s="286" t="s">
        <v>325</v>
      </c>
      <c r="B68" s="287">
        <v>596</v>
      </c>
      <c r="C68" s="288">
        <v>726</v>
      </c>
      <c r="D68" s="289">
        <v>0</v>
      </c>
      <c r="E68" s="288">
        <v>0</v>
      </c>
      <c r="F68" s="289">
        <f t="shared" si="16"/>
        <v>1322</v>
      </c>
      <c r="G68" s="290">
        <f t="shared" si="17"/>
        <v>0.0011211684576809791</v>
      </c>
      <c r="H68" s="287">
        <v>576</v>
      </c>
      <c r="I68" s="288">
        <v>715</v>
      </c>
      <c r="J68" s="289"/>
      <c r="K68" s="288"/>
      <c r="L68" s="289">
        <f t="shared" si="18"/>
        <v>1291</v>
      </c>
      <c r="M68" s="291">
        <f t="shared" si="19"/>
        <v>0.024012393493415995</v>
      </c>
      <c r="N68" s="287">
        <v>596</v>
      </c>
      <c r="O68" s="288">
        <v>726</v>
      </c>
      <c r="P68" s="289"/>
      <c r="Q68" s="288"/>
      <c r="R68" s="289">
        <f t="shared" si="20"/>
        <v>1322</v>
      </c>
      <c r="S68" s="290">
        <f t="shared" si="21"/>
        <v>0.0011211684576809791</v>
      </c>
      <c r="T68" s="287">
        <v>576</v>
      </c>
      <c r="U68" s="288">
        <v>715</v>
      </c>
      <c r="V68" s="289"/>
      <c r="W68" s="288"/>
      <c r="X68" s="289">
        <f t="shared" si="22"/>
        <v>1291</v>
      </c>
      <c r="Y68" s="292">
        <f t="shared" si="23"/>
        <v>0.024012393493415995</v>
      </c>
    </row>
    <row r="69" spans="1:25" ht="19.5" customHeight="1">
      <c r="A69" s="286" t="s">
        <v>326</v>
      </c>
      <c r="B69" s="287">
        <v>720</v>
      </c>
      <c r="C69" s="288">
        <v>457</v>
      </c>
      <c r="D69" s="289">
        <v>0</v>
      </c>
      <c r="E69" s="288">
        <v>0</v>
      </c>
      <c r="F69" s="289">
        <f t="shared" si="16"/>
        <v>1177</v>
      </c>
      <c r="G69" s="290">
        <f t="shared" si="17"/>
        <v>0.0009981961230639278</v>
      </c>
      <c r="H69" s="287">
        <v>701</v>
      </c>
      <c r="I69" s="288">
        <v>575</v>
      </c>
      <c r="J69" s="289">
        <v>6</v>
      </c>
      <c r="K69" s="288"/>
      <c r="L69" s="289">
        <f t="shared" si="18"/>
        <v>1282</v>
      </c>
      <c r="M69" s="291">
        <f t="shared" si="19"/>
        <v>-0.0819032761310452</v>
      </c>
      <c r="N69" s="287">
        <v>720</v>
      </c>
      <c r="O69" s="288">
        <v>457</v>
      </c>
      <c r="P69" s="289"/>
      <c r="Q69" s="288"/>
      <c r="R69" s="289">
        <f t="shared" si="20"/>
        <v>1177</v>
      </c>
      <c r="S69" s="290">
        <f t="shared" si="21"/>
        <v>0.0009981961230639278</v>
      </c>
      <c r="T69" s="287">
        <v>701</v>
      </c>
      <c r="U69" s="288">
        <v>575</v>
      </c>
      <c r="V69" s="289">
        <v>6</v>
      </c>
      <c r="W69" s="288"/>
      <c r="X69" s="289">
        <f t="shared" si="22"/>
        <v>1282</v>
      </c>
      <c r="Y69" s="292">
        <f t="shared" si="23"/>
        <v>-0.0819032761310452</v>
      </c>
    </row>
    <row r="70" spans="1:25" ht="19.5" customHeight="1">
      <c r="A70" s="286" t="s">
        <v>327</v>
      </c>
      <c r="B70" s="287">
        <v>665</v>
      </c>
      <c r="C70" s="288">
        <v>397</v>
      </c>
      <c r="D70" s="289">
        <v>0</v>
      </c>
      <c r="E70" s="288">
        <v>0</v>
      </c>
      <c r="F70" s="289">
        <f t="shared" si="16"/>
        <v>1062</v>
      </c>
      <c r="G70" s="290">
        <f t="shared" si="17"/>
        <v>0.0009006663404366111</v>
      </c>
      <c r="H70" s="287">
        <v>562</v>
      </c>
      <c r="I70" s="288">
        <v>675</v>
      </c>
      <c r="J70" s="289"/>
      <c r="K70" s="288"/>
      <c r="L70" s="289">
        <f t="shared" si="18"/>
        <v>1237</v>
      </c>
      <c r="M70" s="291">
        <f t="shared" si="19"/>
        <v>-0.1414713015359741</v>
      </c>
      <c r="N70" s="287">
        <v>665</v>
      </c>
      <c r="O70" s="288">
        <v>397</v>
      </c>
      <c r="P70" s="289"/>
      <c r="Q70" s="288"/>
      <c r="R70" s="289">
        <f t="shared" si="20"/>
        <v>1062</v>
      </c>
      <c r="S70" s="290">
        <f t="shared" si="21"/>
        <v>0.0009006663404366111</v>
      </c>
      <c r="T70" s="287">
        <v>562</v>
      </c>
      <c r="U70" s="288">
        <v>675</v>
      </c>
      <c r="V70" s="289"/>
      <c r="W70" s="288"/>
      <c r="X70" s="289">
        <f t="shared" si="22"/>
        <v>1237</v>
      </c>
      <c r="Y70" s="292">
        <f t="shared" si="23"/>
        <v>-0.1414713015359741</v>
      </c>
    </row>
    <row r="71" spans="1:25" ht="19.5" customHeight="1">
      <c r="A71" s="286" t="s">
        <v>328</v>
      </c>
      <c r="B71" s="287">
        <v>218</v>
      </c>
      <c r="C71" s="288">
        <v>328</v>
      </c>
      <c r="D71" s="289">
        <v>0</v>
      </c>
      <c r="E71" s="288">
        <v>0</v>
      </c>
      <c r="F71" s="289">
        <f>SUM(B71:E71)</f>
        <v>546</v>
      </c>
      <c r="G71" s="290">
        <f>F71/$F$9</f>
        <v>0.000463054446213173</v>
      </c>
      <c r="H71" s="287">
        <v>180</v>
      </c>
      <c r="I71" s="288">
        <v>392</v>
      </c>
      <c r="J71" s="289"/>
      <c r="K71" s="288"/>
      <c r="L71" s="289">
        <f>SUM(H71:K71)</f>
        <v>572</v>
      </c>
      <c r="M71" s="291">
        <f>IF(ISERROR(F71/L71-1),"         /0",(F71/L71-1))</f>
        <v>-0.045454545454545414</v>
      </c>
      <c r="N71" s="287">
        <v>218</v>
      </c>
      <c r="O71" s="288">
        <v>328</v>
      </c>
      <c r="P71" s="289"/>
      <c r="Q71" s="288"/>
      <c r="R71" s="289">
        <f>SUM(N71:Q71)</f>
        <v>546</v>
      </c>
      <c r="S71" s="290">
        <f>R71/$R$9</f>
        <v>0.000463054446213173</v>
      </c>
      <c r="T71" s="287">
        <v>180</v>
      </c>
      <c r="U71" s="288">
        <v>392</v>
      </c>
      <c r="V71" s="289"/>
      <c r="W71" s="288"/>
      <c r="X71" s="289">
        <f>SUM(T71:W71)</f>
        <v>572</v>
      </c>
      <c r="Y71" s="292">
        <f>IF(ISERROR(R71/X71-1),"         /0",(R71/X71-1))</f>
        <v>-0.045454545454545414</v>
      </c>
    </row>
    <row r="72" spans="1:25" ht="19.5" customHeight="1" thickBot="1">
      <c r="A72" s="286" t="s">
        <v>271</v>
      </c>
      <c r="B72" s="287">
        <v>26267</v>
      </c>
      <c r="C72" s="288">
        <v>24457</v>
      </c>
      <c r="D72" s="289">
        <v>2</v>
      </c>
      <c r="E72" s="288">
        <v>3</v>
      </c>
      <c r="F72" s="289">
        <f>SUM(B72:E72)</f>
        <v>50729</v>
      </c>
      <c r="G72" s="290">
        <f>F72/$F$9</f>
        <v>0.04302250732957519</v>
      </c>
      <c r="H72" s="287">
        <v>26200</v>
      </c>
      <c r="I72" s="288">
        <v>22821</v>
      </c>
      <c r="J72" s="289">
        <v>11</v>
      </c>
      <c r="K72" s="288">
        <v>0</v>
      </c>
      <c r="L72" s="289">
        <f>SUM(H72:K72)</f>
        <v>49032</v>
      </c>
      <c r="M72" s="291">
        <f>IF(ISERROR(F72/L72-1),"         /0",(F72/L72-1))</f>
        <v>0.034610050579213514</v>
      </c>
      <c r="N72" s="287">
        <v>26267</v>
      </c>
      <c r="O72" s="288">
        <v>24457</v>
      </c>
      <c r="P72" s="289">
        <v>2</v>
      </c>
      <c r="Q72" s="288">
        <v>3</v>
      </c>
      <c r="R72" s="289">
        <f>SUM(N72:Q72)</f>
        <v>50729</v>
      </c>
      <c r="S72" s="290">
        <f>R72/$R$9</f>
        <v>0.04302250732957519</v>
      </c>
      <c r="T72" s="287">
        <v>26200</v>
      </c>
      <c r="U72" s="288">
        <v>22821</v>
      </c>
      <c r="V72" s="289">
        <v>11</v>
      </c>
      <c r="W72" s="288">
        <v>0</v>
      </c>
      <c r="X72" s="289">
        <f>SUM(T72:W72)</f>
        <v>49032</v>
      </c>
      <c r="Y72" s="292">
        <f>IF(ISERROR(R72/X72-1),"         /0",(R72/X72-1))</f>
        <v>0.034610050579213514</v>
      </c>
    </row>
    <row r="73" spans="1:25" s="119" customFormat="1" ht="19.5" customHeight="1">
      <c r="A73" s="126" t="s">
        <v>50</v>
      </c>
      <c r="B73" s="123">
        <f>SUM(B74:B93)</f>
        <v>179354</v>
      </c>
      <c r="C73" s="122">
        <f>SUM(C74:C93)</f>
        <v>163487</v>
      </c>
      <c r="D73" s="121">
        <f>SUM(D74:D93)</f>
        <v>3108</v>
      </c>
      <c r="E73" s="122">
        <f>SUM(E74:E93)</f>
        <v>2563</v>
      </c>
      <c r="F73" s="121">
        <f>SUM(B73:E73)</f>
        <v>348512</v>
      </c>
      <c r="G73" s="124">
        <f>F73/$F$9</f>
        <v>0.29556782263488157</v>
      </c>
      <c r="H73" s="123">
        <f>SUM(H74:H93)</f>
        <v>180918</v>
      </c>
      <c r="I73" s="122">
        <f>SUM(I74:I93)</f>
        <v>168347</v>
      </c>
      <c r="J73" s="121">
        <f>SUM(J74:J93)</f>
        <v>944</v>
      </c>
      <c r="K73" s="122">
        <f>SUM(K74:K93)</f>
        <v>1057</v>
      </c>
      <c r="L73" s="121">
        <f>SUM(H73:K73)</f>
        <v>351266</v>
      </c>
      <c r="M73" s="125">
        <f>IF(ISERROR(F73/L73-1),"         /0",(F73/L73-1))</f>
        <v>-0.007840212260793789</v>
      </c>
      <c r="N73" s="123">
        <f>SUM(N74:N93)</f>
        <v>179354</v>
      </c>
      <c r="O73" s="122">
        <f>SUM(O74:O93)</f>
        <v>163487</v>
      </c>
      <c r="P73" s="121">
        <f>SUM(P74:P93)</f>
        <v>3108</v>
      </c>
      <c r="Q73" s="122">
        <f>SUM(Q74:Q93)</f>
        <v>2563</v>
      </c>
      <c r="R73" s="121">
        <f>SUM(N73:Q73)</f>
        <v>348512</v>
      </c>
      <c r="S73" s="124">
        <f>R73/$R$9</f>
        <v>0.29556782263488157</v>
      </c>
      <c r="T73" s="123">
        <f>SUM(T74:T93)</f>
        <v>180918</v>
      </c>
      <c r="U73" s="122">
        <f>SUM(U74:U93)</f>
        <v>168347</v>
      </c>
      <c r="V73" s="121">
        <f>SUM(V74:V93)</f>
        <v>944</v>
      </c>
      <c r="W73" s="122">
        <f>SUM(W74:W93)</f>
        <v>1057</v>
      </c>
      <c r="X73" s="121">
        <f>SUM(T73:W73)</f>
        <v>351266</v>
      </c>
      <c r="Y73" s="120">
        <f>IF(ISERROR(R73/X73-1),"         /0",(R73/X73-1))</f>
        <v>-0.007840212260793789</v>
      </c>
    </row>
    <row r="74" spans="1:25" s="111" customFormat="1" ht="19.5" customHeight="1">
      <c r="A74" s="279" t="s">
        <v>329</v>
      </c>
      <c r="B74" s="280">
        <v>30196</v>
      </c>
      <c r="C74" s="281">
        <v>28665</v>
      </c>
      <c r="D74" s="282">
        <v>101</v>
      </c>
      <c r="E74" s="281">
        <v>100</v>
      </c>
      <c r="F74" s="282">
        <f>SUM(B74:E74)</f>
        <v>59062</v>
      </c>
      <c r="G74" s="283">
        <f>F74/$F$9</f>
        <v>0.05008960018725718</v>
      </c>
      <c r="H74" s="280">
        <v>34763</v>
      </c>
      <c r="I74" s="281">
        <v>31690</v>
      </c>
      <c r="J74" s="282">
        <v>674</v>
      </c>
      <c r="K74" s="281">
        <v>780</v>
      </c>
      <c r="L74" s="282">
        <f>SUM(H74:K74)</f>
        <v>67907</v>
      </c>
      <c r="M74" s="284">
        <f>IF(ISERROR(F74/L74-1),"         /0",(F74/L74-1))</f>
        <v>-0.13025166772203156</v>
      </c>
      <c r="N74" s="280">
        <v>30196</v>
      </c>
      <c r="O74" s="281">
        <v>28665</v>
      </c>
      <c r="P74" s="282">
        <v>101</v>
      </c>
      <c r="Q74" s="281">
        <v>100</v>
      </c>
      <c r="R74" s="282">
        <f>SUM(N74:Q74)</f>
        <v>59062</v>
      </c>
      <c r="S74" s="283">
        <f>R74/$R$9</f>
        <v>0.05008960018725718</v>
      </c>
      <c r="T74" s="300">
        <v>34763</v>
      </c>
      <c r="U74" s="281">
        <v>31690</v>
      </c>
      <c r="V74" s="282">
        <v>674</v>
      </c>
      <c r="W74" s="281">
        <v>780</v>
      </c>
      <c r="X74" s="282">
        <f>SUM(T74:W74)</f>
        <v>67907</v>
      </c>
      <c r="Y74" s="285">
        <f>IF(ISERROR(R74/X74-1),"         /0",(R74/X74-1))</f>
        <v>-0.13025166772203156</v>
      </c>
    </row>
    <row r="75" spans="1:25" s="111" customFormat="1" ht="19.5" customHeight="1">
      <c r="A75" s="286" t="s">
        <v>330</v>
      </c>
      <c r="B75" s="287">
        <v>22125</v>
      </c>
      <c r="C75" s="288">
        <v>19789</v>
      </c>
      <c r="D75" s="289">
        <v>0</v>
      </c>
      <c r="E75" s="288">
        <v>0</v>
      </c>
      <c r="F75" s="289">
        <f>SUM(B75:E75)</f>
        <v>41914</v>
      </c>
      <c r="G75" s="290">
        <f>F75/$F$9</f>
        <v>0.035546637469924786</v>
      </c>
      <c r="H75" s="287">
        <v>21101</v>
      </c>
      <c r="I75" s="288">
        <v>21348</v>
      </c>
      <c r="J75" s="289">
        <v>0</v>
      </c>
      <c r="K75" s="288">
        <v>0</v>
      </c>
      <c r="L75" s="289">
        <f>SUM(H75:K75)</f>
        <v>42449</v>
      </c>
      <c r="M75" s="291">
        <f>IF(ISERROR(F75/L75-1),"         /0",(F75/L75-1))</f>
        <v>-0.012603359325307983</v>
      </c>
      <c r="N75" s="287">
        <v>22125</v>
      </c>
      <c r="O75" s="288">
        <v>19789</v>
      </c>
      <c r="P75" s="289">
        <v>0</v>
      </c>
      <c r="Q75" s="288">
        <v>0</v>
      </c>
      <c r="R75" s="289">
        <f>SUM(N75:Q75)</f>
        <v>41914</v>
      </c>
      <c r="S75" s="290">
        <f>R75/$R$9</f>
        <v>0.035546637469924786</v>
      </c>
      <c r="T75" s="301">
        <v>21101</v>
      </c>
      <c r="U75" s="288">
        <v>21348</v>
      </c>
      <c r="V75" s="289">
        <v>0</v>
      </c>
      <c r="W75" s="288">
        <v>0</v>
      </c>
      <c r="X75" s="289">
        <f>SUM(T75:W75)</f>
        <v>42449</v>
      </c>
      <c r="Y75" s="292">
        <f>IF(ISERROR(R75/X75-1),"         /0",(R75/X75-1))</f>
        <v>-0.012603359325307983</v>
      </c>
    </row>
    <row r="76" spans="1:25" s="111" customFormat="1" ht="19.5" customHeight="1">
      <c r="A76" s="286" t="s">
        <v>331</v>
      </c>
      <c r="B76" s="287">
        <v>16090</v>
      </c>
      <c r="C76" s="288">
        <v>16746</v>
      </c>
      <c r="D76" s="289">
        <v>1599</v>
      </c>
      <c r="E76" s="288">
        <v>1551</v>
      </c>
      <c r="F76" s="289">
        <f>SUM(B76:E76)</f>
        <v>35986</v>
      </c>
      <c r="G76" s="290">
        <f>F76/$F$9</f>
        <v>0.030519189196753192</v>
      </c>
      <c r="H76" s="287">
        <v>15737</v>
      </c>
      <c r="I76" s="288">
        <v>17533</v>
      </c>
      <c r="J76" s="289"/>
      <c r="K76" s="288"/>
      <c r="L76" s="289">
        <f>SUM(H76:K76)</f>
        <v>33270</v>
      </c>
      <c r="M76" s="291">
        <f>IF(ISERROR(F76/L76-1),"         /0",(F76/L76-1))</f>
        <v>0.08163510670273522</v>
      </c>
      <c r="N76" s="287">
        <v>16090</v>
      </c>
      <c r="O76" s="288">
        <v>16746</v>
      </c>
      <c r="P76" s="289">
        <v>1599</v>
      </c>
      <c r="Q76" s="288">
        <v>1551</v>
      </c>
      <c r="R76" s="289">
        <f>SUM(N76:Q76)</f>
        <v>35986</v>
      </c>
      <c r="S76" s="290">
        <f>R76/$R$9</f>
        <v>0.030519189196753192</v>
      </c>
      <c r="T76" s="301">
        <v>15737</v>
      </c>
      <c r="U76" s="288">
        <v>17533</v>
      </c>
      <c r="V76" s="289"/>
      <c r="W76" s="288"/>
      <c r="X76" s="289">
        <f>SUM(T76:W76)</f>
        <v>33270</v>
      </c>
      <c r="Y76" s="292">
        <f>IF(ISERROR(R76/X76-1),"         /0",(R76/X76-1))</f>
        <v>0.08163510670273522</v>
      </c>
    </row>
    <row r="77" spans="1:25" s="111" customFormat="1" ht="19.5" customHeight="1">
      <c r="A77" s="286" t="s">
        <v>332</v>
      </c>
      <c r="B77" s="287">
        <v>17265</v>
      </c>
      <c r="C77" s="288">
        <v>15506</v>
      </c>
      <c r="D77" s="289">
        <v>90</v>
      </c>
      <c r="E77" s="288">
        <v>2</v>
      </c>
      <c r="F77" s="289">
        <f>SUM(B77:E77)</f>
        <v>32863</v>
      </c>
      <c r="G77" s="290">
        <f>F77/$F$9</f>
        <v>0.0278706195346218</v>
      </c>
      <c r="H77" s="287">
        <v>19764</v>
      </c>
      <c r="I77" s="288">
        <v>18424</v>
      </c>
      <c r="J77" s="289">
        <v>3</v>
      </c>
      <c r="K77" s="288">
        <v>4</v>
      </c>
      <c r="L77" s="289">
        <f>SUM(H77:K77)</f>
        <v>38195</v>
      </c>
      <c r="M77" s="291">
        <f>IF(ISERROR(F77/L77-1),"         /0",(F77/L77-1))</f>
        <v>-0.1395994240083781</v>
      </c>
      <c r="N77" s="287">
        <v>17265</v>
      </c>
      <c r="O77" s="288">
        <v>15506</v>
      </c>
      <c r="P77" s="289">
        <v>90</v>
      </c>
      <c r="Q77" s="288">
        <v>2</v>
      </c>
      <c r="R77" s="289">
        <f>SUM(N77:Q77)</f>
        <v>32863</v>
      </c>
      <c r="S77" s="290">
        <f>R77/$R$9</f>
        <v>0.0278706195346218</v>
      </c>
      <c r="T77" s="301">
        <v>19764</v>
      </c>
      <c r="U77" s="288">
        <v>18424</v>
      </c>
      <c r="V77" s="289">
        <v>3</v>
      </c>
      <c r="W77" s="288">
        <v>4</v>
      </c>
      <c r="X77" s="289">
        <f>SUM(T77:W77)</f>
        <v>38195</v>
      </c>
      <c r="Y77" s="292">
        <f>IF(ISERROR(R77/X77-1),"         /0",(R77/X77-1))</f>
        <v>-0.1395994240083781</v>
      </c>
    </row>
    <row r="78" spans="1:25" s="111" customFormat="1" ht="19.5" customHeight="1">
      <c r="A78" s="286" t="s">
        <v>333</v>
      </c>
      <c r="B78" s="287">
        <v>10481</v>
      </c>
      <c r="C78" s="288">
        <v>8968</v>
      </c>
      <c r="D78" s="289">
        <v>0</v>
      </c>
      <c r="E78" s="288">
        <v>5</v>
      </c>
      <c r="F78" s="289">
        <f>SUM(B78:E78)</f>
        <v>19454</v>
      </c>
      <c r="G78" s="290">
        <f>F78/$F$9</f>
        <v>0.01649864688027668</v>
      </c>
      <c r="H78" s="287">
        <v>10973</v>
      </c>
      <c r="I78" s="288">
        <v>9495</v>
      </c>
      <c r="J78" s="289">
        <v>136</v>
      </c>
      <c r="K78" s="288">
        <v>235</v>
      </c>
      <c r="L78" s="289">
        <f>SUM(H78:K78)</f>
        <v>20839</v>
      </c>
      <c r="M78" s="291">
        <f>IF(ISERROR(F78/L78-1),"         /0",(F78/L78-1))</f>
        <v>-0.0664619223571189</v>
      </c>
      <c r="N78" s="287">
        <v>10481</v>
      </c>
      <c r="O78" s="288">
        <v>8968</v>
      </c>
      <c r="P78" s="289">
        <v>0</v>
      </c>
      <c r="Q78" s="288">
        <v>5</v>
      </c>
      <c r="R78" s="289">
        <f>SUM(N78:Q78)</f>
        <v>19454</v>
      </c>
      <c r="S78" s="290">
        <f>R78/$R$9</f>
        <v>0.01649864688027668</v>
      </c>
      <c r="T78" s="301">
        <v>10973</v>
      </c>
      <c r="U78" s="288">
        <v>9495</v>
      </c>
      <c r="V78" s="289">
        <v>136</v>
      </c>
      <c r="W78" s="288">
        <v>235</v>
      </c>
      <c r="X78" s="289">
        <f>SUM(T78:W78)</f>
        <v>20839</v>
      </c>
      <c r="Y78" s="292">
        <f>IF(ISERROR(R78/X78-1),"         /0",(R78/X78-1))</f>
        <v>-0.0664619223571189</v>
      </c>
    </row>
    <row r="79" spans="1:25" s="111" customFormat="1" ht="19.5" customHeight="1">
      <c r="A79" s="286" t="s">
        <v>334</v>
      </c>
      <c r="B79" s="287">
        <v>10090</v>
      </c>
      <c r="C79" s="288">
        <v>8889</v>
      </c>
      <c r="D79" s="289">
        <v>0</v>
      </c>
      <c r="E79" s="288">
        <v>0</v>
      </c>
      <c r="F79" s="289">
        <f>SUM(B79:E79)</f>
        <v>18979</v>
      </c>
      <c r="G79" s="290">
        <f>F79/$F$9</f>
        <v>0.016095806473772546</v>
      </c>
      <c r="H79" s="287">
        <v>7482</v>
      </c>
      <c r="I79" s="288">
        <v>6360</v>
      </c>
      <c r="J79" s="289"/>
      <c r="K79" s="288"/>
      <c r="L79" s="289">
        <f>SUM(H79:K79)</f>
        <v>13842</v>
      </c>
      <c r="M79" s="291">
        <f>IF(ISERROR(F79/L79-1),"         /0",(F79/L79-1))</f>
        <v>0.37111689062274245</v>
      </c>
      <c r="N79" s="287">
        <v>10090</v>
      </c>
      <c r="O79" s="288">
        <v>8889</v>
      </c>
      <c r="P79" s="289"/>
      <c r="Q79" s="288">
        <v>0</v>
      </c>
      <c r="R79" s="289">
        <f>SUM(N79:Q79)</f>
        <v>18979</v>
      </c>
      <c r="S79" s="290">
        <f>R79/$R$9</f>
        <v>0.016095806473772546</v>
      </c>
      <c r="T79" s="301">
        <v>7482</v>
      </c>
      <c r="U79" s="288">
        <v>6360</v>
      </c>
      <c r="V79" s="289"/>
      <c r="W79" s="288"/>
      <c r="X79" s="289">
        <f>SUM(T79:W79)</f>
        <v>13842</v>
      </c>
      <c r="Y79" s="292">
        <f>IF(ISERROR(R79/X79-1),"         /0",(R79/X79-1))</f>
        <v>0.37111689062274245</v>
      </c>
    </row>
    <row r="80" spans="1:25" s="111" customFormat="1" ht="19.5" customHeight="1">
      <c r="A80" s="286" t="s">
        <v>335</v>
      </c>
      <c r="B80" s="287">
        <v>7441</v>
      </c>
      <c r="C80" s="288">
        <v>6067</v>
      </c>
      <c r="D80" s="289">
        <v>1</v>
      </c>
      <c r="E80" s="288">
        <v>1</v>
      </c>
      <c r="F80" s="289">
        <f>SUM(B80:E80)</f>
        <v>13510</v>
      </c>
      <c r="G80" s="290">
        <f>F80/$F$9</f>
        <v>0.011457629246043896</v>
      </c>
      <c r="H80" s="287">
        <v>7846</v>
      </c>
      <c r="I80" s="288">
        <v>6423</v>
      </c>
      <c r="J80" s="289"/>
      <c r="K80" s="288"/>
      <c r="L80" s="289">
        <f>SUM(H80:K80)</f>
        <v>14269</v>
      </c>
      <c r="M80" s="291">
        <f>IF(ISERROR(F80/L80-1),"         /0",(F80/L80-1))</f>
        <v>-0.05319223491485037</v>
      </c>
      <c r="N80" s="287">
        <v>7441</v>
      </c>
      <c r="O80" s="288">
        <v>6067</v>
      </c>
      <c r="P80" s="289">
        <v>1</v>
      </c>
      <c r="Q80" s="288">
        <v>1</v>
      </c>
      <c r="R80" s="289">
        <f>SUM(N80:Q80)</f>
        <v>13510</v>
      </c>
      <c r="S80" s="290">
        <f>R80/$R$9</f>
        <v>0.011457629246043896</v>
      </c>
      <c r="T80" s="301">
        <v>7846</v>
      </c>
      <c r="U80" s="288">
        <v>6423</v>
      </c>
      <c r="V80" s="289"/>
      <c r="W80" s="288"/>
      <c r="X80" s="289">
        <f>SUM(T80:W80)</f>
        <v>14269</v>
      </c>
      <c r="Y80" s="292">
        <f>IF(ISERROR(R80/X80-1),"         /0",(R80/X80-1))</f>
        <v>-0.05319223491485037</v>
      </c>
    </row>
    <row r="81" spans="1:25" s="111" customFormat="1" ht="19.5" customHeight="1">
      <c r="A81" s="286" t="s">
        <v>336</v>
      </c>
      <c r="B81" s="287">
        <v>4951</v>
      </c>
      <c r="C81" s="288">
        <v>4444</v>
      </c>
      <c r="D81" s="289">
        <v>0</v>
      </c>
      <c r="E81" s="288">
        <v>1</v>
      </c>
      <c r="F81" s="289">
        <f>SUM(B81:E81)</f>
        <v>9396</v>
      </c>
      <c r="G81" s="290">
        <f>F81/$F$9</f>
        <v>0.007968607283184933</v>
      </c>
      <c r="H81" s="287">
        <v>5164</v>
      </c>
      <c r="I81" s="288">
        <v>4784</v>
      </c>
      <c r="J81" s="289"/>
      <c r="K81" s="288"/>
      <c r="L81" s="289">
        <f>SUM(H81:K81)</f>
        <v>9948</v>
      </c>
      <c r="M81" s="291">
        <f>IF(ISERROR(F81/L81-1),"         /0",(F81/L81-1))</f>
        <v>-0.055488540410132736</v>
      </c>
      <c r="N81" s="287">
        <v>4951</v>
      </c>
      <c r="O81" s="288">
        <v>4444</v>
      </c>
      <c r="P81" s="289"/>
      <c r="Q81" s="288">
        <v>1</v>
      </c>
      <c r="R81" s="289">
        <f>SUM(N81:Q81)</f>
        <v>9396</v>
      </c>
      <c r="S81" s="290">
        <f>R81/$R$9</f>
        <v>0.007968607283184933</v>
      </c>
      <c r="T81" s="301">
        <v>5164</v>
      </c>
      <c r="U81" s="288">
        <v>4784</v>
      </c>
      <c r="V81" s="289"/>
      <c r="W81" s="288"/>
      <c r="X81" s="289">
        <f>SUM(T81:W81)</f>
        <v>9948</v>
      </c>
      <c r="Y81" s="292">
        <f>IF(ISERROR(R81/X81-1),"         /0",(R81/X81-1))</f>
        <v>-0.055488540410132736</v>
      </c>
    </row>
    <row r="82" spans="1:25" s="111" customFormat="1" ht="19.5" customHeight="1">
      <c r="A82" s="286" t="s">
        <v>337</v>
      </c>
      <c r="B82" s="287">
        <v>3899</v>
      </c>
      <c r="C82" s="288">
        <v>5288</v>
      </c>
      <c r="D82" s="289">
        <v>0</v>
      </c>
      <c r="E82" s="288">
        <v>0</v>
      </c>
      <c r="F82" s="289">
        <f>SUM(B82:E82)</f>
        <v>9187</v>
      </c>
      <c r="G82" s="290">
        <f>F82/$F$9</f>
        <v>0.007791357504323113</v>
      </c>
      <c r="H82" s="287">
        <v>4233</v>
      </c>
      <c r="I82" s="288">
        <v>4773</v>
      </c>
      <c r="J82" s="289"/>
      <c r="K82" s="288"/>
      <c r="L82" s="289">
        <f>SUM(H82:K82)</f>
        <v>9006</v>
      </c>
      <c r="M82" s="291">
        <f>IF(ISERROR(F82/L82-1),"         /0",(F82/L82-1))</f>
        <v>0.02009771263602045</v>
      </c>
      <c r="N82" s="287">
        <v>3899</v>
      </c>
      <c r="O82" s="288">
        <v>5288</v>
      </c>
      <c r="P82" s="289"/>
      <c r="Q82" s="288"/>
      <c r="R82" s="289">
        <f>SUM(N82:Q82)</f>
        <v>9187</v>
      </c>
      <c r="S82" s="290">
        <f>R82/$R$9</f>
        <v>0.007791357504323113</v>
      </c>
      <c r="T82" s="301">
        <v>4233</v>
      </c>
      <c r="U82" s="288">
        <v>4773</v>
      </c>
      <c r="V82" s="289"/>
      <c r="W82" s="288"/>
      <c r="X82" s="289">
        <f>SUM(T82:W82)</f>
        <v>9006</v>
      </c>
      <c r="Y82" s="292">
        <f>IF(ISERROR(R82/X82-1),"         /0",(R82/X82-1))</f>
        <v>0.02009771263602045</v>
      </c>
    </row>
    <row r="83" spans="1:25" s="111" customFormat="1" ht="19.5" customHeight="1">
      <c r="A83" s="286" t="s">
        <v>338</v>
      </c>
      <c r="B83" s="287">
        <v>4289</v>
      </c>
      <c r="C83" s="288">
        <v>3601</v>
      </c>
      <c r="D83" s="289">
        <v>0</v>
      </c>
      <c r="E83" s="288">
        <v>0</v>
      </c>
      <c r="F83" s="289">
        <f aca="true" t="shared" si="24" ref="F83:F89">SUM(B83:E83)</f>
        <v>7890</v>
      </c>
      <c r="G83" s="290">
        <f aca="true" t="shared" si="25" ref="G83:G89">F83/$F$9</f>
        <v>0.006691391173300247</v>
      </c>
      <c r="H83" s="287">
        <v>4273</v>
      </c>
      <c r="I83" s="288">
        <v>3683</v>
      </c>
      <c r="J83" s="289"/>
      <c r="K83" s="288"/>
      <c r="L83" s="289">
        <f aca="true" t="shared" si="26" ref="L83:L89">SUM(H83:K83)</f>
        <v>7956</v>
      </c>
      <c r="M83" s="291">
        <f aca="true" t="shared" si="27" ref="M83:M89">IF(ISERROR(F83/L83-1),"         /0",(F83/L83-1))</f>
        <v>-0.008295625942684737</v>
      </c>
      <c r="N83" s="287">
        <v>4289</v>
      </c>
      <c r="O83" s="288">
        <v>3601</v>
      </c>
      <c r="P83" s="289"/>
      <c r="Q83" s="288"/>
      <c r="R83" s="289">
        <f aca="true" t="shared" si="28" ref="R83:R89">SUM(N83:Q83)</f>
        <v>7890</v>
      </c>
      <c r="S83" s="290">
        <f aca="true" t="shared" si="29" ref="S83:S89">R83/$R$9</f>
        <v>0.006691391173300247</v>
      </c>
      <c r="T83" s="301">
        <v>4273</v>
      </c>
      <c r="U83" s="288">
        <v>3683</v>
      </c>
      <c r="V83" s="289"/>
      <c r="W83" s="288"/>
      <c r="X83" s="289">
        <f aca="true" t="shared" si="30" ref="X83:X89">SUM(T83:W83)</f>
        <v>7956</v>
      </c>
      <c r="Y83" s="292">
        <f aca="true" t="shared" si="31" ref="Y83:Y89">IF(ISERROR(R83/X83-1),"         /0",(R83/X83-1))</f>
        <v>-0.008295625942684737</v>
      </c>
    </row>
    <row r="84" spans="1:25" s="111" customFormat="1" ht="19.5" customHeight="1">
      <c r="A84" s="286" t="s">
        <v>339</v>
      </c>
      <c r="B84" s="287">
        <v>3249</v>
      </c>
      <c r="C84" s="288">
        <v>3099</v>
      </c>
      <c r="D84" s="289">
        <v>0</v>
      </c>
      <c r="E84" s="288">
        <v>0</v>
      </c>
      <c r="F84" s="289">
        <f t="shared" si="24"/>
        <v>6348</v>
      </c>
      <c r="G84" s="290">
        <f t="shared" si="25"/>
        <v>0.005383644001027879</v>
      </c>
      <c r="H84" s="287">
        <v>2220</v>
      </c>
      <c r="I84" s="288">
        <v>2156</v>
      </c>
      <c r="J84" s="289"/>
      <c r="K84" s="288"/>
      <c r="L84" s="289">
        <f t="shared" si="26"/>
        <v>4376</v>
      </c>
      <c r="M84" s="291">
        <f t="shared" si="27"/>
        <v>0.45063985374771476</v>
      </c>
      <c r="N84" s="287">
        <v>3249</v>
      </c>
      <c r="O84" s="288">
        <v>3099</v>
      </c>
      <c r="P84" s="289"/>
      <c r="Q84" s="288"/>
      <c r="R84" s="289">
        <f t="shared" si="28"/>
        <v>6348</v>
      </c>
      <c r="S84" s="290">
        <f t="shared" si="29"/>
        <v>0.005383644001027879</v>
      </c>
      <c r="T84" s="301">
        <v>2220</v>
      </c>
      <c r="U84" s="288">
        <v>2156</v>
      </c>
      <c r="V84" s="289"/>
      <c r="W84" s="288"/>
      <c r="X84" s="289">
        <f t="shared" si="30"/>
        <v>4376</v>
      </c>
      <c r="Y84" s="292">
        <f t="shared" si="31"/>
        <v>0.45063985374771476</v>
      </c>
    </row>
    <row r="85" spans="1:25" s="111" customFormat="1" ht="19.5" customHeight="1">
      <c r="A85" s="286" t="s">
        <v>340</v>
      </c>
      <c r="B85" s="287">
        <v>2159</v>
      </c>
      <c r="C85" s="288">
        <v>2082</v>
      </c>
      <c r="D85" s="289">
        <v>1275</v>
      </c>
      <c r="E85" s="288">
        <v>809</v>
      </c>
      <c r="F85" s="289">
        <f>SUM(B85:E85)</f>
        <v>6325</v>
      </c>
      <c r="G85" s="290">
        <f>F85/$F$9</f>
        <v>0.005364138044502416</v>
      </c>
      <c r="H85" s="287">
        <v>2674</v>
      </c>
      <c r="I85" s="288">
        <v>2721</v>
      </c>
      <c r="J85" s="289"/>
      <c r="K85" s="288"/>
      <c r="L85" s="289">
        <f>SUM(H85:K85)</f>
        <v>5395</v>
      </c>
      <c r="M85" s="291">
        <f>IF(ISERROR(F85/L85-1),"         /0",(F85/L85-1))</f>
        <v>0.17238183503243754</v>
      </c>
      <c r="N85" s="287">
        <v>2159</v>
      </c>
      <c r="O85" s="288">
        <v>2082</v>
      </c>
      <c r="P85" s="289">
        <v>1275</v>
      </c>
      <c r="Q85" s="288">
        <v>809</v>
      </c>
      <c r="R85" s="289">
        <f>SUM(N85:Q85)</f>
        <v>6325</v>
      </c>
      <c r="S85" s="290">
        <f>R85/$R$9</f>
        <v>0.005364138044502416</v>
      </c>
      <c r="T85" s="301">
        <v>2674</v>
      </c>
      <c r="U85" s="288">
        <v>2721</v>
      </c>
      <c r="V85" s="289"/>
      <c r="W85" s="288"/>
      <c r="X85" s="289">
        <f>SUM(T85:W85)</f>
        <v>5395</v>
      </c>
      <c r="Y85" s="292">
        <f>IF(ISERROR(R85/X85-1),"         /0",(R85/X85-1))</f>
        <v>0.17238183503243754</v>
      </c>
    </row>
    <row r="86" spans="1:25" s="111" customFormat="1" ht="19.5" customHeight="1">
      <c r="A86" s="286" t="s">
        <v>341</v>
      </c>
      <c r="B86" s="287">
        <v>3425</v>
      </c>
      <c r="C86" s="288">
        <v>2800</v>
      </c>
      <c r="D86" s="289">
        <v>0</v>
      </c>
      <c r="E86" s="288">
        <v>0</v>
      </c>
      <c r="F86" s="289">
        <f>SUM(B86:E86)</f>
        <v>6225</v>
      </c>
      <c r="G86" s="290">
        <f>F86/$F$9</f>
        <v>0.005279329537869967</v>
      </c>
      <c r="H86" s="287">
        <v>3984</v>
      </c>
      <c r="I86" s="288">
        <v>3892</v>
      </c>
      <c r="J86" s="289"/>
      <c r="K86" s="288"/>
      <c r="L86" s="289">
        <f>SUM(H86:K86)</f>
        <v>7876</v>
      </c>
      <c r="M86" s="291">
        <f>IF(ISERROR(F86/L86-1),"         /0",(F86/L86-1))</f>
        <v>-0.20962417470797357</v>
      </c>
      <c r="N86" s="287">
        <v>3425</v>
      </c>
      <c r="O86" s="288">
        <v>2800</v>
      </c>
      <c r="P86" s="289"/>
      <c r="Q86" s="288"/>
      <c r="R86" s="289">
        <f>SUM(N86:Q86)</f>
        <v>6225</v>
      </c>
      <c r="S86" s="290">
        <f>R86/$R$9</f>
        <v>0.005279329537869967</v>
      </c>
      <c r="T86" s="301">
        <v>3984</v>
      </c>
      <c r="U86" s="288">
        <v>3892</v>
      </c>
      <c r="V86" s="289"/>
      <c r="W86" s="288"/>
      <c r="X86" s="289">
        <f>SUM(T86:W86)</f>
        <v>7876</v>
      </c>
      <c r="Y86" s="292">
        <f>IF(ISERROR(R86/X86-1),"         /0",(R86/X86-1))</f>
        <v>-0.20962417470797357</v>
      </c>
    </row>
    <row r="87" spans="1:25" s="111" customFormat="1" ht="19.5" customHeight="1">
      <c r="A87" s="286" t="s">
        <v>342</v>
      </c>
      <c r="B87" s="287">
        <v>3620</v>
      </c>
      <c r="C87" s="288">
        <v>2322</v>
      </c>
      <c r="D87" s="289">
        <v>0</v>
      </c>
      <c r="E87" s="288">
        <v>50</v>
      </c>
      <c r="F87" s="289">
        <f>SUM(B87:E87)</f>
        <v>5992</v>
      </c>
      <c r="G87" s="290">
        <f>F87/$F$9</f>
        <v>0.0050817257174163594</v>
      </c>
      <c r="H87" s="287">
        <v>3013</v>
      </c>
      <c r="I87" s="288">
        <v>2829</v>
      </c>
      <c r="J87" s="289"/>
      <c r="K87" s="288">
        <v>3</v>
      </c>
      <c r="L87" s="289">
        <f>SUM(H87:K87)</f>
        <v>5845</v>
      </c>
      <c r="M87" s="291">
        <f>IF(ISERROR(F87/L87-1),"         /0",(F87/L87-1))</f>
        <v>0.025149700598802394</v>
      </c>
      <c r="N87" s="287">
        <v>3620</v>
      </c>
      <c r="O87" s="288">
        <v>2322</v>
      </c>
      <c r="P87" s="289"/>
      <c r="Q87" s="288">
        <v>50</v>
      </c>
      <c r="R87" s="289">
        <f>SUM(N87:Q87)</f>
        <v>5992</v>
      </c>
      <c r="S87" s="290">
        <f>R87/$R$9</f>
        <v>0.0050817257174163594</v>
      </c>
      <c r="T87" s="301">
        <v>3013</v>
      </c>
      <c r="U87" s="288">
        <v>2829</v>
      </c>
      <c r="V87" s="289"/>
      <c r="W87" s="288">
        <v>3</v>
      </c>
      <c r="X87" s="289">
        <f>SUM(T87:W87)</f>
        <v>5845</v>
      </c>
      <c r="Y87" s="292">
        <f>IF(ISERROR(R87/X87-1),"         /0",(R87/X87-1))</f>
        <v>0.025149700598802394</v>
      </c>
    </row>
    <row r="88" spans="1:25" s="111" customFormat="1" ht="19.5" customHeight="1">
      <c r="A88" s="286" t="s">
        <v>343</v>
      </c>
      <c r="B88" s="287">
        <v>1761</v>
      </c>
      <c r="C88" s="288">
        <v>2286</v>
      </c>
      <c r="D88" s="289">
        <v>0</v>
      </c>
      <c r="E88" s="288">
        <v>0</v>
      </c>
      <c r="F88" s="289">
        <f t="shared" si="24"/>
        <v>4047</v>
      </c>
      <c r="G88" s="290">
        <f t="shared" si="25"/>
        <v>0.0034322002634152218</v>
      </c>
      <c r="H88" s="287">
        <v>2163</v>
      </c>
      <c r="I88" s="288">
        <v>2289</v>
      </c>
      <c r="J88" s="289">
        <v>2</v>
      </c>
      <c r="K88" s="288"/>
      <c r="L88" s="289">
        <f t="shared" si="26"/>
        <v>4454</v>
      </c>
      <c r="M88" s="291">
        <f t="shared" si="27"/>
        <v>-0.0913785361472833</v>
      </c>
      <c r="N88" s="287">
        <v>1761</v>
      </c>
      <c r="O88" s="288">
        <v>2286</v>
      </c>
      <c r="P88" s="289"/>
      <c r="Q88" s="288"/>
      <c r="R88" s="289">
        <f t="shared" si="28"/>
        <v>4047</v>
      </c>
      <c r="S88" s="290">
        <f t="shared" si="29"/>
        <v>0.0034322002634152218</v>
      </c>
      <c r="T88" s="301">
        <v>2163</v>
      </c>
      <c r="U88" s="288">
        <v>2289</v>
      </c>
      <c r="V88" s="289">
        <v>2</v>
      </c>
      <c r="W88" s="288"/>
      <c r="X88" s="289">
        <f t="shared" si="30"/>
        <v>4454</v>
      </c>
      <c r="Y88" s="292">
        <f t="shared" si="31"/>
        <v>-0.0913785361472833</v>
      </c>
    </row>
    <row r="89" spans="1:25" s="111" customFormat="1" ht="19.5" customHeight="1">
      <c r="A89" s="286" t="s">
        <v>344</v>
      </c>
      <c r="B89" s="287">
        <v>1383</v>
      </c>
      <c r="C89" s="288">
        <v>1177</v>
      </c>
      <c r="D89" s="289">
        <v>0</v>
      </c>
      <c r="E89" s="288">
        <v>4</v>
      </c>
      <c r="F89" s="289">
        <f t="shared" si="24"/>
        <v>2564</v>
      </c>
      <c r="G89" s="290">
        <f t="shared" si="25"/>
        <v>0.002174490110055999</v>
      </c>
      <c r="H89" s="287">
        <v>1582</v>
      </c>
      <c r="I89" s="288">
        <v>1528</v>
      </c>
      <c r="J89" s="289"/>
      <c r="K89" s="288"/>
      <c r="L89" s="289">
        <f t="shared" si="26"/>
        <v>3110</v>
      </c>
      <c r="M89" s="291">
        <f t="shared" si="27"/>
        <v>-0.17556270096463023</v>
      </c>
      <c r="N89" s="287">
        <v>1383</v>
      </c>
      <c r="O89" s="288">
        <v>1177</v>
      </c>
      <c r="P89" s="289">
        <v>0</v>
      </c>
      <c r="Q89" s="288">
        <v>4</v>
      </c>
      <c r="R89" s="289">
        <f t="shared" si="28"/>
        <v>2564</v>
      </c>
      <c r="S89" s="290">
        <f t="shared" si="29"/>
        <v>0.002174490110055999</v>
      </c>
      <c r="T89" s="301">
        <v>1582</v>
      </c>
      <c r="U89" s="288">
        <v>1528</v>
      </c>
      <c r="V89" s="289"/>
      <c r="W89" s="288"/>
      <c r="X89" s="289">
        <f t="shared" si="30"/>
        <v>3110</v>
      </c>
      <c r="Y89" s="292">
        <f t="shared" si="31"/>
        <v>-0.17556270096463023</v>
      </c>
    </row>
    <row r="90" spans="1:25" s="111" customFormat="1" ht="19.5" customHeight="1">
      <c r="A90" s="286" t="s">
        <v>345</v>
      </c>
      <c r="B90" s="287">
        <v>1031</v>
      </c>
      <c r="C90" s="288">
        <v>681</v>
      </c>
      <c r="D90" s="289">
        <v>0</v>
      </c>
      <c r="E90" s="288">
        <v>0</v>
      </c>
      <c r="F90" s="289">
        <f>SUM(B90:E90)</f>
        <v>1712</v>
      </c>
      <c r="G90" s="290">
        <f>F90/$F$9</f>
        <v>0.0014519216335475314</v>
      </c>
      <c r="H90" s="287">
        <v>1154</v>
      </c>
      <c r="I90" s="288">
        <v>836</v>
      </c>
      <c r="J90" s="289"/>
      <c r="K90" s="288"/>
      <c r="L90" s="289">
        <f>SUM(H90:K90)</f>
        <v>1990</v>
      </c>
      <c r="M90" s="291">
        <f>IF(ISERROR(F90/L90-1),"         /0",(F90/L90-1))</f>
        <v>-0.13969849246231159</v>
      </c>
      <c r="N90" s="287">
        <v>1031</v>
      </c>
      <c r="O90" s="288">
        <v>681</v>
      </c>
      <c r="P90" s="289"/>
      <c r="Q90" s="288"/>
      <c r="R90" s="289">
        <f>SUM(N90:Q90)</f>
        <v>1712</v>
      </c>
      <c r="S90" s="290">
        <f>R90/$R$9</f>
        <v>0.0014519216335475314</v>
      </c>
      <c r="T90" s="301">
        <v>1154</v>
      </c>
      <c r="U90" s="288">
        <v>836</v>
      </c>
      <c r="V90" s="289"/>
      <c r="W90" s="288"/>
      <c r="X90" s="289">
        <f>SUM(T90:W90)</f>
        <v>1990</v>
      </c>
      <c r="Y90" s="292">
        <f>IF(ISERROR(R90/X90-1),"         /0",(R90/X90-1))</f>
        <v>-0.13969849246231159</v>
      </c>
    </row>
    <row r="91" spans="1:25" s="111" customFormat="1" ht="19.5" customHeight="1">
      <c r="A91" s="286" t="s">
        <v>346</v>
      </c>
      <c r="B91" s="287">
        <v>445</v>
      </c>
      <c r="C91" s="288">
        <v>510</v>
      </c>
      <c r="D91" s="289">
        <v>0</v>
      </c>
      <c r="E91" s="288">
        <v>1</v>
      </c>
      <c r="F91" s="289">
        <f>SUM(B91:E91)</f>
        <v>956</v>
      </c>
      <c r="G91" s="290">
        <f>F91/$F$9</f>
        <v>0.0008107693234062149</v>
      </c>
      <c r="H91" s="287">
        <v>519</v>
      </c>
      <c r="I91" s="288">
        <v>450</v>
      </c>
      <c r="J91" s="289"/>
      <c r="K91" s="288"/>
      <c r="L91" s="289">
        <f>SUM(H91:K91)</f>
        <v>969</v>
      </c>
      <c r="M91" s="291">
        <f>IF(ISERROR(F91/L91-1),"         /0",(F91/L91-1))</f>
        <v>-0.013415892672858587</v>
      </c>
      <c r="N91" s="287">
        <v>445</v>
      </c>
      <c r="O91" s="288">
        <v>510</v>
      </c>
      <c r="P91" s="289"/>
      <c r="Q91" s="288">
        <v>1</v>
      </c>
      <c r="R91" s="289">
        <f>SUM(N91:Q91)</f>
        <v>956</v>
      </c>
      <c r="S91" s="290">
        <f>R91/$R$9</f>
        <v>0.0008107693234062149</v>
      </c>
      <c r="T91" s="301">
        <v>519</v>
      </c>
      <c r="U91" s="288">
        <v>450</v>
      </c>
      <c r="V91" s="289"/>
      <c r="W91" s="288"/>
      <c r="X91" s="289">
        <f>SUM(T91:W91)</f>
        <v>969</v>
      </c>
      <c r="Y91" s="292">
        <f>IF(ISERROR(R91/X91-1),"         /0",(R91/X91-1))</f>
        <v>-0.013415892672858587</v>
      </c>
    </row>
    <row r="92" spans="1:25" s="111" customFormat="1" ht="19.5" customHeight="1">
      <c r="A92" s="286" t="s">
        <v>347</v>
      </c>
      <c r="B92" s="287">
        <v>347</v>
      </c>
      <c r="C92" s="288">
        <v>235</v>
      </c>
      <c r="D92" s="289">
        <v>0</v>
      </c>
      <c r="E92" s="288">
        <v>0</v>
      </c>
      <c r="F92" s="289">
        <f>SUM(B92:E92)</f>
        <v>582</v>
      </c>
      <c r="G92" s="290">
        <f>F92/$F$9</f>
        <v>0.0004935855086008547</v>
      </c>
      <c r="H92" s="287">
        <v>579</v>
      </c>
      <c r="I92" s="288">
        <v>281</v>
      </c>
      <c r="J92" s="289"/>
      <c r="K92" s="288"/>
      <c r="L92" s="289">
        <f>SUM(H92:K92)</f>
        <v>860</v>
      </c>
      <c r="M92" s="291">
        <f>IF(ISERROR(F92/L92-1),"         /0",(F92/L92-1))</f>
        <v>-0.32325581395348835</v>
      </c>
      <c r="N92" s="287">
        <v>347</v>
      </c>
      <c r="O92" s="288">
        <v>235</v>
      </c>
      <c r="P92" s="289"/>
      <c r="Q92" s="288">
        <v>0</v>
      </c>
      <c r="R92" s="289">
        <f>SUM(N92:Q92)</f>
        <v>582</v>
      </c>
      <c r="S92" s="290">
        <f>R92/$R$9</f>
        <v>0.0004935855086008547</v>
      </c>
      <c r="T92" s="301">
        <v>579</v>
      </c>
      <c r="U92" s="288">
        <v>281</v>
      </c>
      <c r="V92" s="289"/>
      <c r="W92" s="288"/>
      <c r="X92" s="289">
        <f>SUM(T92:W92)</f>
        <v>860</v>
      </c>
      <c r="Y92" s="292">
        <f>IF(ISERROR(R92/X92-1),"         /0",(R92/X92-1))</f>
        <v>-0.32325581395348835</v>
      </c>
    </row>
    <row r="93" spans="1:25" s="111" customFormat="1" ht="19.5" customHeight="1" thickBot="1">
      <c r="A93" s="286" t="s">
        <v>271</v>
      </c>
      <c r="B93" s="287">
        <v>35107</v>
      </c>
      <c r="C93" s="288">
        <v>30332</v>
      </c>
      <c r="D93" s="289">
        <v>42</v>
      </c>
      <c r="E93" s="288">
        <v>39</v>
      </c>
      <c r="F93" s="289">
        <f>SUM(B93:E93)</f>
        <v>65520</v>
      </c>
      <c r="G93" s="290">
        <f>F93/$F$9</f>
        <v>0.055566533545580755</v>
      </c>
      <c r="H93" s="287">
        <v>31694</v>
      </c>
      <c r="I93" s="288">
        <v>26852</v>
      </c>
      <c r="J93" s="289">
        <v>129</v>
      </c>
      <c r="K93" s="288">
        <v>35</v>
      </c>
      <c r="L93" s="289">
        <f>SUM(H93:K93)</f>
        <v>58710</v>
      </c>
      <c r="M93" s="291">
        <f>IF(ISERROR(F93/L93-1),"         /0",(F93/L93-1))</f>
        <v>0.11599386816555946</v>
      </c>
      <c r="N93" s="287">
        <v>35107</v>
      </c>
      <c r="O93" s="288">
        <v>30332</v>
      </c>
      <c r="P93" s="289">
        <v>42</v>
      </c>
      <c r="Q93" s="288">
        <v>39</v>
      </c>
      <c r="R93" s="289">
        <f>SUM(N93:Q93)</f>
        <v>65520</v>
      </c>
      <c r="S93" s="290">
        <f>R93/$R$9</f>
        <v>0.055566533545580755</v>
      </c>
      <c r="T93" s="301">
        <v>31694</v>
      </c>
      <c r="U93" s="288">
        <v>26852</v>
      </c>
      <c r="V93" s="289">
        <v>129</v>
      </c>
      <c r="W93" s="288">
        <v>35</v>
      </c>
      <c r="X93" s="289">
        <f>SUM(T93:W93)</f>
        <v>58710</v>
      </c>
      <c r="Y93" s="292">
        <f>IF(ISERROR(R93/X93-1),"         /0",(R93/X93-1))</f>
        <v>0.11599386816555946</v>
      </c>
    </row>
    <row r="94" spans="1:25" s="119" customFormat="1" ht="19.5" customHeight="1">
      <c r="A94" s="126" t="s">
        <v>49</v>
      </c>
      <c r="B94" s="123">
        <f>SUM(B95:B101)</f>
        <v>13310</v>
      </c>
      <c r="C94" s="122">
        <f>SUM(C95:C101)</f>
        <v>14835</v>
      </c>
      <c r="D94" s="121">
        <f>SUM(D95:D101)</f>
        <v>1400</v>
      </c>
      <c r="E94" s="122">
        <f>SUM(E95:E101)</f>
        <v>1634</v>
      </c>
      <c r="F94" s="121">
        <f>SUM(B94:E94)</f>
        <v>31179</v>
      </c>
      <c r="G94" s="124">
        <f>F94/$F$9</f>
        <v>0.026442444282931354</v>
      </c>
      <c r="H94" s="123">
        <f>SUM(H95:H101)</f>
        <v>14354</v>
      </c>
      <c r="I94" s="122">
        <f>SUM(I95:I101)</f>
        <v>14639</v>
      </c>
      <c r="J94" s="121">
        <f>SUM(J95:J101)</f>
        <v>475</v>
      </c>
      <c r="K94" s="122">
        <f>SUM(K95:K101)</f>
        <v>504</v>
      </c>
      <c r="L94" s="121">
        <f>SUM(H94:K94)</f>
        <v>29972</v>
      </c>
      <c r="M94" s="125">
        <f>IF(ISERROR(F94/L94-1),"         /0",(F94/L94-1))</f>
        <v>0.040270919524889814</v>
      </c>
      <c r="N94" s="123">
        <f>SUM(N95:N101)</f>
        <v>13310</v>
      </c>
      <c r="O94" s="122">
        <f>SUM(O95:O101)</f>
        <v>14835</v>
      </c>
      <c r="P94" s="121">
        <f>SUM(P95:P101)</f>
        <v>1400</v>
      </c>
      <c r="Q94" s="122">
        <f>SUM(Q95:Q101)</f>
        <v>1634</v>
      </c>
      <c r="R94" s="121">
        <f>SUM(N94:Q94)</f>
        <v>31179</v>
      </c>
      <c r="S94" s="124">
        <f>R94/$R$9</f>
        <v>0.026442444282931354</v>
      </c>
      <c r="T94" s="123">
        <f>SUM(T95:T101)</f>
        <v>14354</v>
      </c>
      <c r="U94" s="122">
        <f>SUM(U95:U101)</f>
        <v>14639</v>
      </c>
      <c r="V94" s="121">
        <f>SUM(V95:V101)</f>
        <v>475</v>
      </c>
      <c r="W94" s="122">
        <f>SUM(W95:W101)</f>
        <v>504</v>
      </c>
      <c r="X94" s="121">
        <f>SUM(T94:W94)</f>
        <v>29972</v>
      </c>
      <c r="Y94" s="120">
        <f>IF(ISERROR(R94/X94-1),"         /0",(R94/X94-1))</f>
        <v>0.040270919524889814</v>
      </c>
    </row>
    <row r="95" spans="1:25" ht="19.5" customHeight="1">
      <c r="A95" s="279" t="s">
        <v>348</v>
      </c>
      <c r="B95" s="280">
        <v>4464</v>
      </c>
      <c r="C95" s="281">
        <v>4996</v>
      </c>
      <c r="D95" s="282">
        <v>8</v>
      </c>
      <c r="E95" s="281">
        <v>8</v>
      </c>
      <c r="F95" s="282">
        <f>SUM(B95:E95)</f>
        <v>9476</v>
      </c>
      <c r="G95" s="283">
        <f>F95/$F$9</f>
        <v>0.008036454088490892</v>
      </c>
      <c r="H95" s="280">
        <v>4535</v>
      </c>
      <c r="I95" s="281">
        <v>4662</v>
      </c>
      <c r="J95" s="282"/>
      <c r="K95" s="281"/>
      <c r="L95" s="282">
        <f>SUM(H95:K95)</f>
        <v>9197</v>
      </c>
      <c r="M95" s="284">
        <f>IF(ISERROR(F95/L95-1),"         /0",(F95/L95-1))</f>
        <v>0.030335979123627288</v>
      </c>
      <c r="N95" s="280">
        <v>4464</v>
      </c>
      <c r="O95" s="281">
        <v>4996</v>
      </c>
      <c r="P95" s="282">
        <v>8</v>
      </c>
      <c r="Q95" s="281">
        <v>8</v>
      </c>
      <c r="R95" s="282">
        <f>SUM(N95:Q95)</f>
        <v>9476</v>
      </c>
      <c r="S95" s="283">
        <f>R95/$R$9</f>
        <v>0.008036454088490892</v>
      </c>
      <c r="T95" s="300">
        <v>4535</v>
      </c>
      <c r="U95" s="281">
        <v>4662</v>
      </c>
      <c r="V95" s="282"/>
      <c r="W95" s="281"/>
      <c r="X95" s="282">
        <f>SUM(T95:W95)</f>
        <v>9197</v>
      </c>
      <c r="Y95" s="285">
        <f>IF(ISERROR(R95/X95-1),"         /0",(R95/X95-1))</f>
        <v>0.030335979123627288</v>
      </c>
    </row>
    <row r="96" spans="1:25" ht="19.5" customHeight="1">
      <c r="A96" s="286" t="s">
        <v>349</v>
      </c>
      <c r="B96" s="287">
        <v>3116</v>
      </c>
      <c r="C96" s="288">
        <v>4427</v>
      </c>
      <c r="D96" s="289">
        <v>0</v>
      </c>
      <c r="E96" s="288">
        <v>115</v>
      </c>
      <c r="F96" s="289">
        <f>SUM(B96:E96)</f>
        <v>7658</v>
      </c>
      <c r="G96" s="290">
        <f>F96/$F$9</f>
        <v>0.006494635437912964</v>
      </c>
      <c r="H96" s="287">
        <v>3406</v>
      </c>
      <c r="I96" s="288">
        <v>3856</v>
      </c>
      <c r="J96" s="289">
        <v>8</v>
      </c>
      <c r="K96" s="288">
        <v>21</v>
      </c>
      <c r="L96" s="289">
        <f>SUM(H96:K96)</f>
        <v>7291</v>
      </c>
      <c r="M96" s="291">
        <f>IF(ISERROR(F96/L96-1),"         /0",(F96/L96-1))</f>
        <v>0.0503360307228089</v>
      </c>
      <c r="N96" s="287">
        <v>3116</v>
      </c>
      <c r="O96" s="288">
        <v>4427</v>
      </c>
      <c r="P96" s="289">
        <v>0</v>
      </c>
      <c r="Q96" s="288">
        <v>115</v>
      </c>
      <c r="R96" s="289">
        <f>SUM(N96:Q96)</f>
        <v>7658</v>
      </c>
      <c r="S96" s="290">
        <f>R96/$R$9</f>
        <v>0.006494635437912964</v>
      </c>
      <c r="T96" s="301">
        <v>3406</v>
      </c>
      <c r="U96" s="288">
        <v>3856</v>
      </c>
      <c r="V96" s="289">
        <v>8</v>
      </c>
      <c r="W96" s="288">
        <v>21</v>
      </c>
      <c r="X96" s="289">
        <f>SUM(T96:W96)</f>
        <v>7291</v>
      </c>
      <c r="Y96" s="292">
        <f>IF(ISERROR(R96/X96-1),"         /0",(R96/X96-1))</f>
        <v>0.0503360307228089</v>
      </c>
    </row>
    <row r="97" spans="1:25" ht="19.5" customHeight="1">
      <c r="A97" s="286" t="s">
        <v>350</v>
      </c>
      <c r="B97" s="287">
        <v>1242</v>
      </c>
      <c r="C97" s="288">
        <v>1693</v>
      </c>
      <c r="D97" s="289">
        <v>720</v>
      </c>
      <c r="E97" s="288">
        <v>733</v>
      </c>
      <c r="F97" s="289">
        <f>SUM(B97:E97)</f>
        <v>4388</v>
      </c>
      <c r="G97" s="290">
        <f>F97/$F$9</f>
        <v>0.0037213972710318736</v>
      </c>
      <c r="H97" s="287">
        <v>1433</v>
      </c>
      <c r="I97" s="288">
        <v>1371</v>
      </c>
      <c r="J97" s="289">
        <v>411</v>
      </c>
      <c r="K97" s="288">
        <v>419</v>
      </c>
      <c r="L97" s="289">
        <f>SUM(H97:K97)</f>
        <v>3634</v>
      </c>
      <c r="M97" s="291">
        <f>IF(ISERROR(F97/L97-1),"         /0",(F97/L97-1))</f>
        <v>0.20748486516235554</v>
      </c>
      <c r="N97" s="287">
        <v>1242</v>
      </c>
      <c r="O97" s="288">
        <v>1693</v>
      </c>
      <c r="P97" s="289">
        <v>720</v>
      </c>
      <c r="Q97" s="288">
        <v>733</v>
      </c>
      <c r="R97" s="289">
        <f>SUM(N97:Q97)</f>
        <v>4388</v>
      </c>
      <c r="S97" s="290">
        <f>R97/$R$9</f>
        <v>0.0037213972710318736</v>
      </c>
      <c r="T97" s="301">
        <v>1433</v>
      </c>
      <c r="U97" s="288">
        <v>1371</v>
      </c>
      <c r="V97" s="289">
        <v>411</v>
      </c>
      <c r="W97" s="288">
        <v>419</v>
      </c>
      <c r="X97" s="289">
        <f>SUM(T97:W97)</f>
        <v>3634</v>
      </c>
      <c r="Y97" s="292">
        <f>IF(ISERROR(R97/X97-1),"         /0",(R97/X97-1))</f>
        <v>0.20748486516235554</v>
      </c>
    </row>
    <row r="98" spans="1:25" ht="19.5" customHeight="1">
      <c r="A98" s="286" t="s">
        <v>351</v>
      </c>
      <c r="B98" s="287">
        <v>696</v>
      </c>
      <c r="C98" s="288">
        <v>682</v>
      </c>
      <c r="D98" s="289">
        <v>0</v>
      </c>
      <c r="E98" s="288">
        <v>0</v>
      </c>
      <c r="F98" s="289">
        <f>SUM(B98:E98)</f>
        <v>1378</v>
      </c>
      <c r="G98" s="290">
        <f>F98/$F$9</f>
        <v>0.0011686612213951508</v>
      </c>
      <c r="H98" s="287">
        <v>459</v>
      </c>
      <c r="I98" s="288">
        <v>458</v>
      </c>
      <c r="J98" s="289">
        <v>1</v>
      </c>
      <c r="K98" s="288"/>
      <c r="L98" s="289">
        <f>SUM(H98:K98)</f>
        <v>918</v>
      </c>
      <c r="M98" s="291">
        <f>IF(ISERROR(F98/L98-1),"         /0",(F98/L98-1))</f>
        <v>0.5010893246187365</v>
      </c>
      <c r="N98" s="287">
        <v>696</v>
      </c>
      <c r="O98" s="288">
        <v>682</v>
      </c>
      <c r="P98" s="289"/>
      <c r="Q98" s="288"/>
      <c r="R98" s="289">
        <f>SUM(N98:Q98)</f>
        <v>1378</v>
      </c>
      <c r="S98" s="290">
        <f>R98/$R$9</f>
        <v>0.0011686612213951508</v>
      </c>
      <c r="T98" s="301">
        <v>459</v>
      </c>
      <c r="U98" s="288">
        <v>458</v>
      </c>
      <c r="V98" s="289">
        <v>1</v>
      </c>
      <c r="W98" s="288"/>
      <c r="X98" s="289">
        <f>SUM(T98:W98)</f>
        <v>918</v>
      </c>
      <c r="Y98" s="292">
        <f>IF(ISERROR(R98/X98-1),"         /0",(R98/X98-1))</f>
        <v>0.5010893246187365</v>
      </c>
    </row>
    <row r="99" spans="1:25" ht="19.5" customHeight="1">
      <c r="A99" s="286" t="s">
        <v>352</v>
      </c>
      <c r="B99" s="287">
        <v>590</v>
      </c>
      <c r="C99" s="288">
        <v>594</v>
      </c>
      <c r="D99" s="289">
        <v>3</v>
      </c>
      <c r="E99" s="288">
        <v>2</v>
      </c>
      <c r="F99" s="289">
        <f>SUM(B99:E99)</f>
        <v>1189</v>
      </c>
      <c r="G99" s="290">
        <f>F99/$F$9</f>
        <v>0.0010083731438598217</v>
      </c>
      <c r="H99" s="287">
        <v>558</v>
      </c>
      <c r="I99" s="288">
        <v>558</v>
      </c>
      <c r="J99" s="289"/>
      <c r="K99" s="288"/>
      <c r="L99" s="289">
        <f>SUM(H99:K99)</f>
        <v>1116</v>
      </c>
      <c r="M99" s="291">
        <f>IF(ISERROR(F99/L99-1),"         /0",(F99/L99-1))</f>
        <v>0.0654121863799284</v>
      </c>
      <c r="N99" s="287">
        <v>590</v>
      </c>
      <c r="O99" s="288">
        <v>594</v>
      </c>
      <c r="P99" s="289">
        <v>3</v>
      </c>
      <c r="Q99" s="288">
        <v>2</v>
      </c>
      <c r="R99" s="289">
        <f>SUM(N99:Q99)</f>
        <v>1189</v>
      </c>
      <c r="S99" s="290">
        <f>R99/$R$9</f>
        <v>0.0010083731438598217</v>
      </c>
      <c r="T99" s="301">
        <v>558</v>
      </c>
      <c r="U99" s="288">
        <v>558</v>
      </c>
      <c r="V99" s="289"/>
      <c r="W99" s="288"/>
      <c r="X99" s="289">
        <f>SUM(T99:W99)</f>
        <v>1116</v>
      </c>
      <c r="Y99" s="292">
        <f>IF(ISERROR(R99/X99-1),"         /0",(R99/X99-1))</f>
        <v>0.0654121863799284</v>
      </c>
    </row>
    <row r="100" spans="1:25" ht="19.5" customHeight="1">
      <c r="A100" s="286" t="s">
        <v>353</v>
      </c>
      <c r="B100" s="287">
        <v>493</v>
      </c>
      <c r="C100" s="288">
        <v>369</v>
      </c>
      <c r="D100" s="289">
        <v>0</v>
      </c>
      <c r="E100" s="288">
        <v>0</v>
      </c>
      <c r="F100" s="289">
        <f>SUM(B100:E100)</f>
        <v>862</v>
      </c>
      <c r="G100" s="290">
        <f>F100/$F$9</f>
        <v>0.0007310493271717127</v>
      </c>
      <c r="H100" s="287">
        <v>785</v>
      </c>
      <c r="I100" s="288">
        <v>909</v>
      </c>
      <c r="J100" s="289"/>
      <c r="K100" s="288"/>
      <c r="L100" s="289">
        <f>SUM(H100:K100)</f>
        <v>1694</v>
      </c>
      <c r="M100" s="291">
        <f>IF(ISERROR(F100/L100-1),"         /0",(F100/L100-1))</f>
        <v>-0.4911452184179457</v>
      </c>
      <c r="N100" s="287">
        <v>493</v>
      </c>
      <c r="O100" s="288">
        <v>369</v>
      </c>
      <c r="P100" s="289"/>
      <c r="Q100" s="288"/>
      <c r="R100" s="289">
        <f>SUM(N100:Q100)</f>
        <v>862</v>
      </c>
      <c r="S100" s="290">
        <f>R100/$R$9</f>
        <v>0.0007310493271717127</v>
      </c>
      <c r="T100" s="301">
        <v>785</v>
      </c>
      <c r="U100" s="288">
        <v>909</v>
      </c>
      <c r="V100" s="289"/>
      <c r="W100" s="288"/>
      <c r="X100" s="289">
        <f>SUM(T100:W100)</f>
        <v>1694</v>
      </c>
      <c r="Y100" s="292">
        <f>IF(ISERROR(R100/X100-1),"         /0",(R100/X100-1))</f>
        <v>-0.4911452184179457</v>
      </c>
    </row>
    <row r="101" spans="1:25" ht="19.5" customHeight="1" thickBot="1">
      <c r="A101" s="286" t="s">
        <v>271</v>
      </c>
      <c r="B101" s="287">
        <v>2709</v>
      </c>
      <c r="C101" s="288">
        <v>2074</v>
      </c>
      <c r="D101" s="289">
        <v>669</v>
      </c>
      <c r="E101" s="288">
        <v>776</v>
      </c>
      <c r="F101" s="289">
        <f>SUM(B101:E101)</f>
        <v>6228</v>
      </c>
      <c r="G101" s="290">
        <f>F101/$F$9</f>
        <v>0.00528187379306894</v>
      </c>
      <c r="H101" s="287">
        <v>3178</v>
      </c>
      <c r="I101" s="288">
        <v>2825</v>
      </c>
      <c r="J101" s="289">
        <v>55</v>
      </c>
      <c r="K101" s="288">
        <v>64</v>
      </c>
      <c r="L101" s="289">
        <f>SUM(H101:K101)</f>
        <v>6122</v>
      </c>
      <c r="M101" s="291">
        <f>IF(ISERROR(F101/L101-1),"         /0",(F101/L101-1))</f>
        <v>0.017314603070891943</v>
      </c>
      <c r="N101" s="287">
        <v>2709</v>
      </c>
      <c r="O101" s="288">
        <v>2074</v>
      </c>
      <c r="P101" s="289">
        <v>669</v>
      </c>
      <c r="Q101" s="288">
        <v>776</v>
      </c>
      <c r="R101" s="289">
        <f>SUM(N101:Q101)</f>
        <v>6228</v>
      </c>
      <c r="S101" s="290">
        <f>R101/$R$9</f>
        <v>0.00528187379306894</v>
      </c>
      <c r="T101" s="301">
        <v>3178</v>
      </c>
      <c r="U101" s="288">
        <v>2825</v>
      </c>
      <c r="V101" s="289">
        <v>55</v>
      </c>
      <c r="W101" s="288">
        <v>64</v>
      </c>
      <c r="X101" s="289">
        <f>SUM(T101:W101)</f>
        <v>6122</v>
      </c>
      <c r="Y101" s="292">
        <f>IF(ISERROR(R101/X101-1),"         /0",(R101/X101-1))</f>
        <v>0.017314603070891943</v>
      </c>
    </row>
    <row r="102" spans="1:25" s="111" customFormat="1" ht="19.5" customHeight="1" thickBot="1">
      <c r="A102" s="118" t="s">
        <v>48</v>
      </c>
      <c r="B102" s="115">
        <v>2477</v>
      </c>
      <c r="C102" s="114">
        <v>2661</v>
      </c>
      <c r="D102" s="113">
        <v>3</v>
      </c>
      <c r="E102" s="114">
        <v>3</v>
      </c>
      <c r="F102" s="113">
        <f>SUM(B102:E102)</f>
        <v>5144</v>
      </c>
      <c r="G102" s="116">
        <f>F102/$F$9</f>
        <v>0.00436254958117319</v>
      </c>
      <c r="H102" s="115">
        <v>2580</v>
      </c>
      <c r="I102" s="114">
        <v>2490</v>
      </c>
      <c r="J102" s="113"/>
      <c r="K102" s="114"/>
      <c r="L102" s="113">
        <f>SUM(H102:K102)</f>
        <v>5070</v>
      </c>
      <c r="M102" s="117">
        <f>IF(ISERROR(F102/L102-1),"         /0",(F102/L102-1))</f>
        <v>0.0145956607495068</v>
      </c>
      <c r="N102" s="115">
        <v>2477</v>
      </c>
      <c r="O102" s="114">
        <v>2661</v>
      </c>
      <c r="P102" s="113">
        <v>3</v>
      </c>
      <c r="Q102" s="114">
        <v>3</v>
      </c>
      <c r="R102" s="113">
        <f>SUM(N102:Q102)</f>
        <v>5144</v>
      </c>
      <c r="S102" s="116">
        <f>R102/$R$9</f>
        <v>0.00436254958117319</v>
      </c>
      <c r="T102" s="115">
        <v>2580</v>
      </c>
      <c r="U102" s="114">
        <v>2490</v>
      </c>
      <c r="V102" s="113"/>
      <c r="W102" s="114"/>
      <c r="X102" s="113">
        <f>SUM(T102:W102)</f>
        <v>5070</v>
      </c>
      <c r="Y102" s="112">
        <f>IF(ISERROR(R102/X102-1),"         /0",(R102/X102-1))</f>
        <v>0.0145956607495068</v>
      </c>
    </row>
    <row r="103" ht="15" thickTop="1">
      <c r="A103" s="63"/>
    </row>
    <row r="104" ht="14.25">
      <c r="A104" s="6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3:Y65536 M103:M65536 Y3 M3 M5:M8 Y5:Y8">
    <cfRule type="cellIs" priority="1" dxfId="97" operator="lessThan" stopIfTrue="1">
      <formula>0</formula>
    </cfRule>
  </conditionalFormatting>
  <conditionalFormatting sqref="M9:M102 Y9:Y102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19.57421875" style="86" customWidth="1"/>
    <col min="2" max="2" width="9.421875" style="86" bestFit="1" customWidth="1"/>
    <col min="3" max="3" width="10.7109375" style="86" customWidth="1"/>
    <col min="4" max="4" width="9.7109375" style="86" customWidth="1"/>
    <col min="5" max="5" width="10.8515625" style="86" customWidth="1"/>
    <col min="6" max="6" width="11.140625" style="86" customWidth="1"/>
    <col min="7" max="7" width="10.00390625" style="86" bestFit="1" customWidth="1"/>
    <col min="8" max="8" width="10.421875" style="86" customWidth="1"/>
    <col min="9" max="9" width="10.8515625" style="86" customWidth="1"/>
    <col min="10" max="10" width="8.57421875" style="86" customWidth="1"/>
    <col min="11" max="11" width="9.7109375" style="86" bestFit="1" customWidth="1"/>
    <col min="12" max="12" width="11.00390625" style="86" customWidth="1"/>
    <col min="13" max="13" width="10.57421875" style="86" bestFit="1" customWidth="1"/>
    <col min="14" max="14" width="12.421875" style="86" customWidth="1"/>
    <col min="15" max="15" width="11.140625" style="86" bestFit="1" customWidth="1"/>
    <col min="16" max="16" width="10.00390625" style="86" customWidth="1"/>
    <col min="17" max="17" width="10.8515625" style="86" customWidth="1"/>
    <col min="18" max="18" width="12.421875" style="86" customWidth="1"/>
    <col min="19" max="19" width="11.28125" style="86" bestFit="1" customWidth="1"/>
    <col min="20" max="21" width="12.421875" style="86" customWidth="1"/>
    <col min="22" max="22" width="10.8515625" style="86" customWidth="1"/>
    <col min="23" max="23" width="11.003906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58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57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132" customFormat="1" ht="17.25" customHeight="1" thickBot="1" thickTop="1">
      <c r="A5" s="641" t="s">
        <v>56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104" customFormat="1" ht="26.25" customHeight="1">
      <c r="A6" s="642"/>
      <c r="B6" s="707" t="s">
        <v>151</v>
      </c>
      <c r="C6" s="708"/>
      <c r="D6" s="708"/>
      <c r="E6" s="708"/>
      <c r="F6" s="708"/>
      <c r="G6" s="685" t="s">
        <v>31</v>
      </c>
      <c r="H6" s="707" t="s">
        <v>152</v>
      </c>
      <c r="I6" s="708"/>
      <c r="J6" s="708"/>
      <c r="K6" s="708"/>
      <c r="L6" s="708"/>
      <c r="M6" s="682" t="s">
        <v>30</v>
      </c>
      <c r="N6" s="707" t="s">
        <v>153</v>
      </c>
      <c r="O6" s="708"/>
      <c r="P6" s="708"/>
      <c r="Q6" s="708"/>
      <c r="R6" s="708"/>
      <c r="S6" s="685" t="s">
        <v>31</v>
      </c>
      <c r="T6" s="707" t="s">
        <v>154</v>
      </c>
      <c r="U6" s="708"/>
      <c r="V6" s="708"/>
      <c r="W6" s="708"/>
      <c r="X6" s="708"/>
      <c r="Y6" s="698" t="s">
        <v>30</v>
      </c>
    </row>
    <row r="7" spans="1:25" s="99" customFormat="1" ht="26.25" customHeight="1">
      <c r="A7" s="643"/>
      <c r="B7" s="703" t="s">
        <v>20</v>
      </c>
      <c r="C7" s="702"/>
      <c r="D7" s="701" t="s">
        <v>19</v>
      </c>
      <c r="E7" s="702"/>
      <c r="F7" s="693" t="s">
        <v>15</v>
      </c>
      <c r="G7" s="686"/>
      <c r="H7" s="703" t="s">
        <v>20</v>
      </c>
      <c r="I7" s="702"/>
      <c r="J7" s="701" t="s">
        <v>19</v>
      </c>
      <c r="K7" s="702"/>
      <c r="L7" s="693" t="s">
        <v>15</v>
      </c>
      <c r="M7" s="683"/>
      <c r="N7" s="703" t="s">
        <v>20</v>
      </c>
      <c r="O7" s="702"/>
      <c r="P7" s="701" t="s">
        <v>19</v>
      </c>
      <c r="Q7" s="702"/>
      <c r="R7" s="693" t="s">
        <v>15</v>
      </c>
      <c r="S7" s="686"/>
      <c r="T7" s="703" t="s">
        <v>20</v>
      </c>
      <c r="U7" s="702"/>
      <c r="V7" s="701" t="s">
        <v>19</v>
      </c>
      <c r="W7" s="702"/>
      <c r="X7" s="693" t="s">
        <v>15</v>
      </c>
      <c r="Y7" s="699"/>
    </row>
    <row r="8" spans="1:25" s="128" customFormat="1" ht="27" thickBot="1">
      <c r="A8" s="644"/>
      <c r="B8" s="131" t="s">
        <v>17</v>
      </c>
      <c r="C8" s="129" t="s">
        <v>16</v>
      </c>
      <c r="D8" s="130" t="s">
        <v>17</v>
      </c>
      <c r="E8" s="129" t="s">
        <v>16</v>
      </c>
      <c r="F8" s="694"/>
      <c r="G8" s="687"/>
      <c r="H8" s="131" t="s">
        <v>17</v>
      </c>
      <c r="I8" s="129" t="s">
        <v>16</v>
      </c>
      <c r="J8" s="130" t="s">
        <v>17</v>
      </c>
      <c r="K8" s="129" t="s">
        <v>16</v>
      </c>
      <c r="L8" s="694"/>
      <c r="M8" s="684"/>
      <c r="N8" s="131" t="s">
        <v>17</v>
      </c>
      <c r="O8" s="129" t="s">
        <v>16</v>
      </c>
      <c r="P8" s="130" t="s">
        <v>17</v>
      </c>
      <c r="Q8" s="129" t="s">
        <v>16</v>
      </c>
      <c r="R8" s="694"/>
      <c r="S8" s="687"/>
      <c r="T8" s="131" t="s">
        <v>17</v>
      </c>
      <c r="U8" s="129" t="s">
        <v>16</v>
      </c>
      <c r="V8" s="130" t="s">
        <v>17</v>
      </c>
      <c r="W8" s="129" t="s">
        <v>16</v>
      </c>
      <c r="X8" s="694"/>
      <c r="Y8" s="700"/>
    </row>
    <row r="9" spans="1:25" s="88" customFormat="1" ht="18" customHeight="1" thickBot="1" thickTop="1">
      <c r="A9" s="160" t="s">
        <v>22</v>
      </c>
      <c r="B9" s="157">
        <f>B10+B14+B25+B37+B47+B51</f>
        <v>582540</v>
      </c>
      <c r="C9" s="156">
        <f>C10+C14+C25+C37+C47+C51</f>
        <v>577702</v>
      </c>
      <c r="D9" s="155">
        <f>D10+D14+D25+D37+D47+D51</f>
        <v>9537</v>
      </c>
      <c r="E9" s="154">
        <f>E10+E14+E25+E37+E47+E51</f>
        <v>9348</v>
      </c>
      <c r="F9" s="153">
        <f aca="true" t="shared" si="0" ref="F9:F51">SUM(B9:E9)</f>
        <v>1179127</v>
      </c>
      <c r="G9" s="158">
        <f aca="true" t="shared" si="1" ref="G9:G51">F9/$F$9</f>
        <v>1</v>
      </c>
      <c r="H9" s="157">
        <f>H10+H14+H25+H37+H47+H51</f>
        <v>563580</v>
      </c>
      <c r="I9" s="156">
        <f>I10+I14+I25+I37+I47+I51</f>
        <v>548420</v>
      </c>
      <c r="J9" s="155">
        <f>J10+J14+J25+J37+J47+J51</f>
        <v>2837</v>
      </c>
      <c r="K9" s="154">
        <f>K10+K14+K25+K37+K47+K51</f>
        <v>3208</v>
      </c>
      <c r="L9" s="153">
        <f aca="true" t="shared" si="2" ref="L9:L51">SUM(H9:K9)</f>
        <v>1118045</v>
      </c>
      <c r="M9" s="159">
        <f aca="true" t="shared" si="3" ref="M9:M51">IF(ISERROR(F9/L9-1),"         /0",(F9/L9-1))</f>
        <v>0.05463286361461295</v>
      </c>
      <c r="N9" s="157">
        <f>N10+N14+N25+N37+N47+N51</f>
        <v>582540</v>
      </c>
      <c r="O9" s="156">
        <f>O10+O14+O25+O37+O47+O51</f>
        <v>577702</v>
      </c>
      <c r="P9" s="155">
        <f>P10+P14+P25+P37+P47+P51</f>
        <v>9537</v>
      </c>
      <c r="Q9" s="154">
        <f>Q10+Q14+Q25+Q37+Q47+Q51</f>
        <v>9348</v>
      </c>
      <c r="R9" s="153">
        <f aca="true" t="shared" si="4" ref="R9:R51">SUM(N9:Q9)</f>
        <v>1179127</v>
      </c>
      <c r="S9" s="158">
        <f aca="true" t="shared" si="5" ref="S9:S51">R9/$R$9</f>
        <v>1</v>
      </c>
      <c r="T9" s="157">
        <f>T10+T14+T25+T37+T47+T51</f>
        <v>563580</v>
      </c>
      <c r="U9" s="156">
        <f>U10+U14+U25+U37+U47+U51</f>
        <v>548420</v>
      </c>
      <c r="V9" s="155">
        <f>V10+V14+V25+V37+V47+V51</f>
        <v>2837</v>
      </c>
      <c r="W9" s="154">
        <f>W10+W14+W25+W37+W47+W51</f>
        <v>3208</v>
      </c>
      <c r="X9" s="153">
        <f aca="true" t="shared" si="6" ref="X9:X51">SUM(T9:W9)</f>
        <v>1118045</v>
      </c>
      <c r="Y9" s="152">
        <f>IF(ISERROR(R9/X9-1),"         /0",(R9/X9-1))</f>
        <v>0.05463286361461295</v>
      </c>
    </row>
    <row r="10" spans="1:25" s="142" customFormat="1" ht="19.5" customHeight="1">
      <c r="A10" s="151" t="s">
        <v>53</v>
      </c>
      <c r="B10" s="148">
        <f>SUM(B11:B13)</f>
        <v>162282</v>
      </c>
      <c r="C10" s="147">
        <f>SUM(C11:C13)</f>
        <v>162579</v>
      </c>
      <c r="D10" s="146">
        <f>SUM(D11:D13)</f>
        <v>554</v>
      </c>
      <c r="E10" s="145">
        <f>SUM(E11:E13)</f>
        <v>879</v>
      </c>
      <c r="F10" s="144">
        <f t="shared" si="0"/>
        <v>326294</v>
      </c>
      <c r="G10" s="149">
        <f t="shared" si="1"/>
        <v>0.276725068631284</v>
      </c>
      <c r="H10" s="148">
        <f>SUM(H11:H13)</f>
        <v>154393</v>
      </c>
      <c r="I10" s="147">
        <f>SUM(I11:I13)</f>
        <v>150502</v>
      </c>
      <c r="J10" s="146">
        <f>SUM(J11:J13)</f>
        <v>166</v>
      </c>
      <c r="K10" s="145">
        <f>SUM(K11:K13)</f>
        <v>199</v>
      </c>
      <c r="L10" s="144">
        <f t="shared" si="2"/>
        <v>305260</v>
      </c>
      <c r="M10" s="150">
        <f t="shared" si="3"/>
        <v>0.06890519557098873</v>
      </c>
      <c r="N10" s="148">
        <f>SUM(N11:N13)</f>
        <v>162282</v>
      </c>
      <c r="O10" s="147">
        <f>SUM(O11:O13)</f>
        <v>162579</v>
      </c>
      <c r="P10" s="146">
        <f>SUM(P11:P13)</f>
        <v>554</v>
      </c>
      <c r="Q10" s="145">
        <f>SUM(Q11:Q13)</f>
        <v>879</v>
      </c>
      <c r="R10" s="144">
        <f t="shared" si="4"/>
        <v>326294</v>
      </c>
      <c r="S10" s="149">
        <f t="shared" si="5"/>
        <v>0.276725068631284</v>
      </c>
      <c r="T10" s="148">
        <f>SUM(T11:T13)</f>
        <v>154393</v>
      </c>
      <c r="U10" s="147">
        <f>SUM(U11:U13)</f>
        <v>150502</v>
      </c>
      <c r="V10" s="146">
        <f>SUM(V11:V13)</f>
        <v>166</v>
      </c>
      <c r="W10" s="145">
        <f>SUM(W11:W13)</f>
        <v>199</v>
      </c>
      <c r="X10" s="144">
        <f t="shared" si="6"/>
        <v>305260</v>
      </c>
      <c r="Y10" s="220">
        <f aca="true" t="shared" si="7" ref="Y10:Y51">IF(ISERROR(R10/X10-1),"         /0",IF(R10/X10&gt;5,"  *  ",(R10/X10-1)))</f>
        <v>0.06890519557098873</v>
      </c>
    </row>
    <row r="11" spans="1:25" ht="19.5" customHeight="1">
      <c r="A11" s="279" t="s">
        <v>354</v>
      </c>
      <c r="B11" s="280">
        <v>150264</v>
      </c>
      <c r="C11" s="281">
        <v>152335</v>
      </c>
      <c r="D11" s="282">
        <v>553</v>
      </c>
      <c r="E11" s="303">
        <v>879</v>
      </c>
      <c r="F11" s="304">
        <f t="shared" si="0"/>
        <v>304031</v>
      </c>
      <c r="G11" s="283">
        <f t="shared" si="1"/>
        <v>0.2578441507997018</v>
      </c>
      <c r="H11" s="280">
        <v>144605</v>
      </c>
      <c r="I11" s="281">
        <v>142420</v>
      </c>
      <c r="J11" s="282">
        <v>161</v>
      </c>
      <c r="K11" s="303">
        <v>199</v>
      </c>
      <c r="L11" s="304">
        <f t="shared" si="2"/>
        <v>287385</v>
      </c>
      <c r="M11" s="305">
        <f t="shared" si="3"/>
        <v>0.05792229935452431</v>
      </c>
      <c r="N11" s="280">
        <v>150264</v>
      </c>
      <c r="O11" s="281">
        <v>152335</v>
      </c>
      <c r="P11" s="282">
        <v>553</v>
      </c>
      <c r="Q11" s="303">
        <v>879</v>
      </c>
      <c r="R11" s="304">
        <f t="shared" si="4"/>
        <v>304031</v>
      </c>
      <c r="S11" s="283">
        <f t="shared" si="5"/>
        <v>0.2578441507997018</v>
      </c>
      <c r="T11" s="300">
        <v>144605</v>
      </c>
      <c r="U11" s="281">
        <v>142420</v>
      </c>
      <c r="V11" s="282">
        <v>161</v>
      </c>
      <c r="W11" s="303">
        <v>199</v>
      </c>
      <c r="X11" s="304">
        <f t="shared" si="6"/>
        <v>287385</v>
      </c>
      <c r="Y11" s="285">
        <f t="shared" si="7"/>
        <v>0.05792229935452431</v>
      </c>
    </row>
    <row r="12" spans="1:25" ht="19.5" customHeight="1">
      <c r="A12" s="286" t="s">
        <v>355</v>
      </c>
      <c r="B12" s="287">
        <v>9452</v>
      </c>
      <c r="C12" s="288">
        <v>7803</v>
      </c>
      <c r="D12" s="289">
        <v>0</v>
      </c>
      <c r="E12" s="306">
        <v>0</v>
      </c>
      <c r="F12" s="307">
        <f t="shared" si="0"/>
        <v>17255</v>
      </c>
      <c r="G12" s="290">
        <f t="shared" si="1"/>
        <v>0.01463370781942912</v>
      </c>
      <c r="H12" s="287">
        <v>6906</v>
      </c>
      <c r="I12" s="288">
        <v>5605</v>
      </c>
      <c r="J12" s="289">
        <v>0</v>
      </c>
      <c r="K12" s="306">
        <v>0</v>
      </c>
      <c r="L12" s="307">
        <f t="shared" si="2"/>
        <v>12511</v>
      </c>
      <c r="M12" s="308">
        <f t="shared" si="3"/>
        <v>0.37918631604188313</v>
      </c>
      <c r="N12" s="287">
        <v>9452</v>
      </c>
      <c r="O12" s="288">
        <v>7803</v>
      </c>
      <c r="P12" s="289"/>
      <c r="Q12" s="306">
        <v>0</v>
      </c>
      <c r="R12" s="307">
        <f t="shared" si="4"/>
        <v>17255</v>
      </c>
      <c r="S12" s="290">
        <f t="shared" si="5"/>
        <v>0.01463370781942912</v>
      </c>
      <c r="T12" s="301">
        <v>6906</v>
      </c>
      <c r="U12" s="288">
        <v>5605</v>
      </c>
      <c r="V12" s="289">
        <v>0</v>
      </c>
      <c r="W12" s="306">
        <v>0</v>
      </c>
      <c r="X12" s="307">
        <f t="shared" si="6"/>
        <v>12511</v>
      </c>
      <c r="Y12" s="292">
        <f t="shared" si="7"/>
        <v>0.37918631604188313</v>
      </c>
    </row>
    <row r="13" spans="1:25" ht="19.5" customHeight="1" thickBot="1">
      <c r="A13" s="293" t="s">
        <v>356</v>
      </c>
      <c r="B13" s="294">
        <v>2566</v>
      </c>
      <c r="C13" s="295">
        <v>2441</v>
      </c>
      <c r="D13" s="296">
        <v>1</v>
      </c>
      <c r="E13" s="309">
        <v>0</v>
      </c>
      <c r="F13" s="310">
        <f t="shared" si="0"/>
        <v>5008</v>
      </c>
      <c r="G13" s="297">
        <f t="shared" si="1"/>
        <v>0.004247210012153059</v>
      </c>
      <c r="H13" s="294">
        <v>2882</v>
      </c>
      <c r="I13" s="295">
        <v>2477</v>
      </c>
      <c r="J13" s="296">
        <v>5</v>
      </c>
      <c r="K13" s="309"/>
      <c r="L13" s="310">
        <f t="shared" si="2"/>
        <v>5364</v>
      </c>
      <c r="M13" s="311">
        <f t="shared" si="3"/>
        <v>-0.06636838180462346</v>
      </c>
      <c r="N13" s="294">
        <v>2566</v>
      </c>
      <c r="O13" s="295">
        <v>2441</v>
      </c>
      <c r="P13" s="296">
        <v>1</v>
      </c>
      <c r="Q13" s="309">
        <v>0</v>
      </c>
      <c r="R13" s="310">
        <f t="shared" si="4"/>
        <v>5008</v>
      </c>
      <c r="S13" s="297">
        <f t="shared" si="5"/>
        <v>0.004247210012153059</v>
      </c>
      <c r="T13" s="302">
        <v>2882</v>
      </c>
      <c r="U13" s="295">
        <v>2477</v>
      </c>
      <c r="V13" s="296">
        <v>5</v>
      </c>
      <c r="W13" s="309"/>
      <c r="X13" s="310">
        <f t="shared" si="6"/>
        <v>5364</v>
      </c>
      <c r="Y13" s="299">
        <f t="shared" si="7"/>
        <v>-0.06636838180462346</v>
      </c>
    </row>
    <row r="14" spans="1:25" s="142" customFormat="1" ht="19.5" customHeight="1">
      <c r="A14" s="151" t="s">
        <v>52</v>
      </c>
      <c r="B14" s="148">
        <f>SUM(B15:B24)</f>
        <v>147334</v>
      </c>
      <c r="C14" s="147">
        <f>SUM(C15:C24)</f>
        <v>153872</v>
      </c>
      <c r="D14" s="146">
        <f>SUM(D15:D24)</f>
        <v>4399</v>
      </c>
      <c r="E14" s="145">
        <f>SUM(E15:E24)</f>
        <v>4266</v>
      </c>
      <c r="F14" s="144">
        <f t="shared" si="0"/>
        <v>309871</v>
      </c>
      <c r="G14" s="149">
        <f t="shared" si="1"/>
        <v>0.26279696758703686</v>
      </c>
      <c r="H14" s="148">
        <f>SUM(H15:H24)</f>
        <v>133901</v>
      </c>
      <c r="I14" s="147">
        <f>SUM(I15:I24)</f>
        <v>140157</v>
      </c>
      <c r="J14" s="146">
        <f>SUM(J15:J24)</f>
        <v>1221</v>
      </c>
      <c r="K14" s="145">
        <f>SUM(K15:K24)</f>
        <v>1448</v>
      </c>
      <c r="L14" s="144">
        <f t="shared" si="2"/>
        <v>276727</v>
      </c>
      <c r="M14" s="150">
        <f t="shared" si="3"/>
        <v>0.11977147152247514</v>
      </c>
      <c r="N14" s="148">
        <f>SUM(N15:N24)</f>
        <v>147334</v>
      </c>
      <c r="O14" s="147">
        <f>SUM(O15:O24)</f>
        <v>153872</v>
      </c>
      <c r="P14" s="146">
        <f>SUM(P15:P24)</f>
        <v>4399</v>
      </c>
      <c r="Q14" s="145">
        <f>SUM(Q15:Q24)</f>
        <v>4266</v>
      </c>
      <c r="R14" s="144">
        <f t="shared" si="4"/>
        <v>309871</v>
      </c>
      <c r="S14" s="149">
        <f t="shared" si="5"/>
        <v>0.26279696758703686</v>
      </c>
      <c r="T14" s="148">
        <f>SUM(T15:T24)</f>
        <v>133901</v>
      </c>
      <c r="U14" s="147">
        <f>SUM(U15:U24)</f>
        <v>140157</v>
      </c>
      <c r="V14" s="146">
        <f>SUM(V15:V24)</f>
        <v>1221</v>
      </c>
      <c r="W14" s="145">
        <f>SUM(W15:W24)</f>
        <v>1448</v>
      </c>
      <c r="X14" s="144">
        <f t="shared" si="6"/>
        <v>276727</v>
      </c>
      <c r="Y14" s="143">
        <f t="shared" si="7"/>
        <v>0.11977147152247514</v>
      </c>
    </row>
    <row r="15" spans="1:25" ht="19.5" customHeight="1">
      <c r="A15" s="279" t="s">
        <v>357</v>
      </c>
      <c r="B15" s="280">
        <v>35088</v>
      </c>
      <c r="C15" s="281">
        <v>34149</v>
      </c>
      <c r="D15" s="282">
        <v>0</v>
      </c>
      <c r="E15" s="303">
        <v>2</v>
      </c>
      <c r="F15" s="304">
        <f t="shared" si="0"/>
        <v>69239</v>
      </c>
      <c r="G15" s="283">
        <f t="shared" si="1"/>
        <v>0.05872056190724154</v>
      </c>
      <c r="H15" s="280">
        <v>34680</v>
      </c>
      <c r="I15" s="281">
        <v>36345</v>
      </c>
      <c r="J15" s="282">
        <v>53</v>
      </c>
      <c r="K15" s="303">
        <v>0</v>
      </c>
      <c r="L15" s="304">
        <f t="shared" si="2"/>
        <v>71078</v>
      </c>
      <c r="M15" s="305">
        <f t="shared" si="3"/>
        <v>-0.025872984608458327</v>
      </c>
      <c r="N15" s="280">
        <v>35088</v>
      </c>
      <c r="O15" s="281">
        <v>34149</v>
      </c>
      <c r="P15" s="282">
        <v>0</v>
      </c>
      <c r="Q15" s="303">
        <v>2</v>
      </c>
      <c r="R15" s="304">
        <f t="shared" si="4"/>
        <v>69239</v>
      </c>
      <c r="S15" s="283">
        <f t="shared" si="5"/>
        <v>0.05872056190724154</v>
      </c>
      <c r="T15" s="300">
        <v>34680</v>
      </c>
      <c r="U15" s="281">
        <v>36345</v>
      </c>
      <c r="V15" s="282">
        <v>53</v>
      </c>
      <c r="W15" s="303">
        <v>0</v>
      </c>
      <c r="X15" s="304">
        <f t="shared" si="6"/>
        <v>71078</v>
      </c>
      <c r="Y15" s="285">
        <f t="shared" si="7"/>
        <v>-0.025872984608458327</v>
      </c>
    </row>
    <row r="16" spans="1:25" ht="19.5" customHeight="1">
      <c r="A16" s="286" t="s">
        <v>358</v>
      </c>
      <c r="B16" s="287">
        <v>27302</v>
      </c>
      <c r="C16" s="288">
        <v>29147</v>
      </c>
      <c r="D16" s="289">
        <v>425</v>
      </c>
      <c r="E16" s="306">
        <v>487</v>
      </c>
      <c r="F16" s="307">
        <f t="shared" si="0"/>
        <v>57361</v>
      </c>
      <c r="G16" s="290">
        <f t="shared" si="1"/>
        <v>0.04864700748943922</v>
      </c>
      <c r="H16" s="287">
        <v>24349</v>
      </c>
      <c r="I16" s="288">
        <v>26708</v>
      </c>
      <c r="J16" s="289">
        <v>0</v>
      </c>
      <c r="K16" s="306"/>
      <c r="L16" s="307">
        <f t="shared" si="2"/>
        <v>51057</v>
      </c>
      <c r="M16" s="308">
        <f t="shared" si="3"/>
        <v>0.12346984742542655</v>
      </c>
      <c r="N16" s="287">
        <v>27302</v>
      </c>
      <c r="O16" s="288">
        <v>29147</v>
      </c>
      <c r="P16" s="289">
        <v>425</v>
      </c>
      <c r="Q16" s="306">
        <v>487</v>
      </c>
      <c r="R16" s="307">
        <f t="shared" si="4"/>
        <v>57361</v>
      </c>
      <c r="S16" s="290">
        <f t="shared" si="5"/>
        <v>0.04864700748943922</v>
      </c>
      <c r="T16" s="301">
        <v>24349</v>
      </c>
      <c r="U16" s="288">
        <v>26708</v>
      </c>
      <c r="V16" s="289">
        <v>0</v>
      </c>
      <c r="W16" s="306"/>
      <c r="X16" s="307">
        <f t="shared" si="6"/>
        <v>51057</v>
      </c>
      <c r="Y16" s="292">
        <f t="shared" si="7"/>
        <v>0.12346984742542655</v>
      </c>
    </row>
    <row r="17" spans="1:25" ht="19.5" customHeight="1">
      <c r="A17" s="286" t="s">
        <v>359</v>
      </c>
      <c r="B17" s="287">
        <v>25031</v>
      </c>
      <c r="C17" s="288">
        <v>25997</v>
      </c>
      <c r="D17" s="289">
        <v>14</v>
      </c>
      <c r="E17" s="306">
        <v>4</v>
      </c>
      <c r="F17" s="307">
        <f t="shared" si="0"/>
        <v>51046</v>
      </c>
      <c r="G17" s="290">
        <f t="shared" si="1"/>
        <v>0.04329135029560005</v>
      </c>
      <c r="H17" s="287">
        <v>20808</v>
      </c>
      <c r="I17" s="288">
        <v>21671</v>
      </c>
      <c r="J17" s="289">
        <v>72</v>
      </c>
      <c r="K17" s="306">
        <v>152</v>
      </c>
      <c r="L17" s="307">
        <f t="shared" si="2"/>
        <v>42703</v>
      </c>
      <c r="M17" s="308">
        <f t="shared" si="3"/>
        <v>0.19537269044329442</v>
      </c>
      <c r="N17" s="287">
        <v>25031</v>
      </c>
      <c r="O17" s="288">
        <v>25997</v>
      </c>
      <c r="P17" s="289">
        <v>14</v>
      </c>
      <c r="Q17" s="306">
        <v>4</v>
      </c>
      <c r="R17" s="307">
        <f t="shared" si="4"/>
        <v>51046</v>
      </c>
      <c r="S17" s="290">
        <f t="shared" si="5"/>
        <v>0.04329135029560005</v>
      </c>
      <c r="T17" s="301">
        <v>20808</v>
      </c>
      <c r="U17" s="288">
        <v>21671</v>
      </c>
      <c r="V17" s="289">
        <v>72</v>
      </c>
      <c r="W17" s="306">
        <v>152</v>
      </c>
      <c r="X17" s="307">
        <f t="shared" si="6"/>
        <v>42703</v>
      </c>
      <c r="Y17" s="292">
        <f t="shared" si="7"/>
        <v>0.19537269044329442</v>
      </c>
    </row>
    <row r="18" spans="1:25" ht="19.5" customHeight="1">
      <c r="A18" s="286" t="s">
        <v>360</v>
      </c>
      <c r="B18" s="287">
        <v>24723</v>
      </c>
      <c r="C18" s="288">
        <v>25223</v>
      </c>
      <c r="D18" s="289">
        <v>3</v>
      </c>
      <c r="E18" s="306">
        <v>0</v>
      </c>
      <c r="F18" s="307">
        <f>SUM(B18:E18)</f>
        <v>49949</v>
      </c>
      <c r="G18" s="290">
        <f>F18/$F$9</f>
        <v>0.04236100097784208</v>
      </c>
      <c r="H18" s="287">
        <v>19927</v>
      </c>
      <c r="I18" s="288">
        <v>19262</v>
      </c>
      <c r="J18" s="289">
        <v>5</v>
      </c>
      <c r="K18" s="306">
        <v>0</v>
      </c>
      <c r="L18" s="307">
        <f>SUM(H18:K18)</f>
        <v>39194</v>
      </c>
      <c r="M18" s="308">
        <f>IF(ISERROR(F18/L18-1),"         /0",(F18/L18-1))</f>
        <v>0.274404245547788</v>
      </c>
      <c r="N18" s="287">
        <v>24723</v>
      </c>
      <c r="O18" s="288">
        <v>25223</v>
      </c>
      <c r="P18" s="289">
        <v>3</v>
      </c>
      <c r="Q18" s="306">
        <v>0</v>
      </c>
      <c r="R18" s="307">
        <f>SUM(N18:Q18)</f>
        <v>49949</v>
      </c>
      <c r="S18" s="290">
        <f>R18/$R$9</f>
        <v>0.04236100097784208</v>
      </c>
      <c r="T18" s="301">
        <v>19927</v>
      </c>
      <c r="U18" s="288">
        <v>19262</v>
      </c>
      <c r="V18" s="289">
        <v>5</v>
      </c>
      <c r="W18" s="306">
        <v>0</v>
      </c>
      <c r="X18" s="307">
        <f>SUM(T18:W18)</f>
        <v>39194</v>
      </c>
      <c r="Y18" s="292">
        <f>IF(ISERROR(R18/X18-1),"         /0",IF(R18/X18&gt;5,"  *  ",(R18/X18-1)))</f>
        <v>0.274404245547788</v>
      </c>
    </row>
    <row r="19" spans="1:25" ht="19.5" customHeight="1">
      <c r="A19" s="286" t="s">
        <v>361</v>
      </c>
      <c r="B19" s="287">
        <v>19491</v>
      </c>
      <c r="C19" s="288">
        <v>22484</v>
      </c>
      <c r="D19" s="289">
        <v>0</v>
      </c>
      <c r="E19" s="306">
        <v>0</v>
      </c>
      <c r="F19" s="307">
        <f>SUM(B19:E19)</f>
        <v>41975</v>
      </c>
      <c r="G19" s="290">
        <f>F19/$F$9</f>
        <v>0.03559837065897058</v>
      </c>
      <c r="H19" s="287">
        <v>16747</v>
      </c>
      <c r="I19" s="288">
        <v>19399</v>
      </c>
      <c r="J19" s="289">
        <v>1</v>
      </c>
      <c r="K19" s="306">
        <v>0</v>
      </c>
      <c r="L19" s="307">
        <f>SUM(H19:K19)</f>
        <v>36147</v>
      </c>
      <c r="M19" s="308">
        <f>IF(ISERROR(F19/L19-1),"         /0",(F19/L19-1))</f>
        <v>0.16123053088776396</v>
      </c>
      <c r="N19" s="287">
        <v>19491</v>
      </c>
      <c r="O19" s="288">
        <v>22484</v>
      </c>
      <c r="P19" s="289"/>
      <c r="Q19" s="306">
        <v>0</v>
      </c>
      <c r="R19" s="307">
        <f>SUM(N19:Q19)</f>
        <v>41975</v>
      </c>
      <c r="S19" s="290">
        <f>R19/$R$9</f>
        <v>0.03559837065897058</v>
      </c>
      <c r="T19" s="301">
        <v>16747</v>
      </c>
      <c r="U19" s="288">
        <v>19399</v>
      </c>
      <c r="V19" s="289">
        <v>1</v>
      </c>
      <c r="W19" s="306">
        <v>0</v>
      </c>
      <c r="X19" s="307">
        <f>SUM(T19:W19)</f>
        <v>36147</v>
      </c>
      <c r="Y19" s="292">
        <f>IF(ISERROR(R19/X19-1),"         /0",IF(R19/X19&gt;5,"  *  ",(R19/X19-1)))</f>
        <v>0.16123053088776396</v>
      </c>
    </row>
    <row r="20" spans="1:25" ht="19.5" customHeight="1">
      <c r="A20" s="286" t="s">
        <v>362</v>
      </c>
      <c r="B20" s="287">
        <v>8359</v>
      </c>
      <c r="C20" s="288">
        <v>8623</v>
      </c>
      <c r="D20" s="289">
        <v>3949</v>
      </c>
      <c r="E20" s="306">
        <v>3716</v>
      </c>
      <c r="F20" s="307">
        <f>SUM(B20:E20)</f>
        <v>24647</v>
      </c>
      <c r="G20" s="290">
        <f>F20/$F$9</f>
        <v>0.020902752629699768</v>
      </c>
      <c r="H20" s="287">
        <v>13092</v>
      </c>
      <c r="I20" s="288">
        <v>12260</v>
      </c>
      <c r="J20" s="289">
        <v>1089</v>
      </c>
      <c r="K20" s="306">
        <v>1296</v>
      </c>
      <c r="L20" s="307">
        <f>SUM(H20:K20)</f>
        <v>27737</v>
      </c>
      <c r="M20" s="308">
        <f>IF(ISERROR(F20/L20-1),"         /0",(F20/L20-1))</f>
        <v>-0.11140354039730327</v>
      </c>
      <c r="N20" s="287">
        <v>8359</v>
      </c>
      <c r="O20" s="288">
        <v>8623</v>
      </c>
      <c r="P20" s="289">
        <v>3949</v>
      </c>
      <c r="Q20" s="306">
        <v>3716</v>
      </c>
      <c r="R20" s="307">
        <f>SUM(N20:Q20)</f>
        <v>24647</v>
      </c>
      <c r="S20" s="290">
        <f>R20/$R$9</f>
        <v>0.020902752629699768</v>
      </c>
      <c r="T20" s="301">
        <v>13092</v>
      </c>
      <c r="U20" s="288">
        <v>12260</v>
      </c>
      <c r="V20" s="289">
        <v>1089</v>
      </c>
      <c r="W20" s="306">
        <v>1296</v>
      </c>
      <c r="X20" s="307">
        <f>SUM(T20:W20)</f>
        <v>27737</v>
      </c>
      <c r="Y20" s="292">
        <f>IF(ISERROR(R20/X20-1),"         /0",IF(R20/X20&gt;5,"  *  ",(R20/X20-1)))</f>
        <v>-0.11140354039730327</v>
      </c>
    </row>
    <row r="21" spans="1:25" ht="19.5" customHeight="1">
      <c r="A21" s="286" t="s">
        <v>363</v>
      </c>
      <c r="B21" s="287">
        <v>4012</v>
      </c>
      <c r="C21" s="288">
        <v>3839</v>
      </c>
      <c r="D21" s="289">
        <v>1</v>
      </c>
      <c r="E21" s="306">
        <v>50</v>
      </c>
      <c r="F21" s="307">
        <f t="shared" si="0"/>
        <v>7902</v>
      </c>
      <c r="G21" s="290">
        <f t="shared" si="1"/>
        <v>0.006701568194096141</v>
      </c>
      <c r="H21" s="287">
        <v>3007</v>
      </c>
      <c r="I21" s="288">
        <v>2624</v>
      </c>
      <c r="J21" s="289">
        <v>1</v>
      </c>
      <c r="K21" s="306">
        <v>0</v>
      </c>
      <c r="L21" s="307">
        <f t="shared" si="2"/>
        <v>5632</v>
      </c>
      <c r="M21" s="308">
        <f t="shared" si="3"/>
        <v>0.4030539772727273</v>
      </c>
      <c r="N21" s="287">
        <v>4012</v>
      </c>
      <c r="O21" s="288">
        <v>3839</v>
      </c>
      <c r="P21" s="289">
        <v>1</v>
      </c>
      <c r="Q21" s="306">
        <v>50</v>
      </c>
      <c r="R21" s="307">
        <f t="shared" si="4"/>
        <v>7902</v>
      </c>
      <c r="S21" s="290">
        <f t="shared" si="5"/>
        <v>0.006701568194096141</v>
      </c>
      <c r="T21" s="301">
        <v>3007</v>
      </c>
      <c r="U21" s="288">
        <v>2624</v>
      </c>
      <c r="V21" s="289">
        <v>1</v>
      </c>
      <c r="W21" s="306">
        <v>0</v>
      </c>
      <c r="X21" s="307">
        <f t="shared" si="6"/>
        <v>5632</v>
      </c>
      <c r="Y21" s="292">
        <f t="shared" si="7"/>
        <v>0.4030539772727273</v>
      </c>
    </row>
    <row r="22" spans="1:25" ht="19.5" customHeight="1">
      <c r="A22" s="286" t="s">
        <v>364</v>
      </c>
      <c r="B22" s="287">
        <v>2406</v>
      </c>
      <c r="C22" s="288">
        <v>3191</v>
      </c>
      <c r="D22" s="289">
        <v>0</v>
      </c>
      <c r="E22" s="306">
        <v>0</v>
      </c>
      <c r="F22" s="307">
        <f t="shared" si="0"/>
        <v>5597</v>
      </c>
      <c r="G22" s="290">
        <f t="shared" si="1"/>
        <v>0.004746732116218185</v>
      </c>
      <c r="H22" s="287">
        <v>686</v>
      </c>
      <c r="I22" s="288">
        <v>878</v>
      </c>
      <c r="J22" s="289"/>
      <c r="K22" s="306"/>
      <c r="L22" s="307">
        <f t="shared" si="2"/>
        <v>1564</v>
      </c>
      <c r="M22" s="308">
        <f t="shared" si="3"/>
        <v>2.5786445012787724</v>
      </c>
      <c r="N22" s="287">
        <v>2406</v>
      </c>
      <c r="O22" s="288">
        <v>3191</v>
      </c>
      <c r="P22" s="289"/>
      <c r="Q22" s="306">
        <v>0</v>
      </c>
      <c r="R22" s="307">
        <f t="shared" si="4"/>
        <v>5597</v>
      </c>
      <c r="S22" s="290">
        <f t="shared" si="5"/>
        <v>0.004746732116218185</v>
      </c>
      <c r="T22" s="301">
        <v>686</v>
      </c>
      <c r="U22" s="288">
        <v>878</v>
      </c>
      <c r="V22" s="289"/>
      <c r="W22" s="306"/>
      <c r="X22" s="307">
        <f t="shared" si="6"/>
        <v>1564</v>
      </c>
      <c r="Y22" s="292">
        <f t="shared" si="7"/>
        <v>2.5786445012787724</v>
      </c>
    </row>
    <row r="23" spans="1:25" ht="19.5" customHeight="1">
      <c r="A23" s="286" t="s">
        <v>365</v>
      </c>
      <c r="B23" s="287">
        <v>920</v>
      </c>
      <c r="C23" s="288">
        <v>1215</v>
      </c>
      <c r="D23" s="289">
        <v>0</v>
      </c>
      <c r="E23" s="306">
        <v>0</v>
      </c>
      <c r="F23" s="307">
        <f>SUM(B23:E23)</f>
        <v>2135</v>
      </c>
      <c r="G23" s="290">
        <f>F23/$F$9</f>
        <v>0.0018106616166027917</v>
      </c>
      <c r="H23" s="287">
        <v>564</v>
      </c>
      <c r="I23" s="288">
        <v>1008</v>
      </c>
      <c r="J23" s="289"/>
      <c r="K23" s="306"/>
      <c r="L23" s="307">
        <f>SUM(H23:K23)</f>
        <v>1572</v>
      </c>
      <c r="M23" s="308">
        <f>IF(ISERROR(F23/L23-1),"         /0",(F23/L23-1))</f>
        <v>0.3581424936386768</v>
      </c>
      <c r="N23" s="287">
        <v>920</v>
      </c>
      <c r="O23" s="288">
        <v>1215</v>
      </c>
      <c r="P23" s="289"/>
      <c r="Q23" s="306">
        <v>0</v>
      </c>
      <c r="R23" s="307">
        <f>SUM(N23:Q23)</f>
        <v>2135</v>
      </c>
      <c r="S23" s="290">
        <f>R23/$R$9</f>
        <v>0.0018106616166027917</v>
      </c>
      <c r="T23" s="301">
        <v>564</v>
      </c>
      <c r="U23" s="288">
        <v>1008</v>
      </c>
      <c r="V23" s="289"/>
      <c r="W23" s="306"/>
      <c r="X23" s="307">
        <f>SUM(T23:W23)</f>
        <v>1572</v>
      </c>
      <c r="Y23" s="292">
        <f>IF(ISERROR(R23/X23-1),"         /0",IF(R23/X23&gt;5,"  *  ",(R23/X23-1)))</f>
        <v>0.3581424936386768</v>
      </c>
    </row>
    <row r="24" spans="1:25" ht="19.5" customHeight="1" thickBot="1">
      <c r="A24" s="293" t="s">
        <v>48</v>
      </c>
      <c r="B24" s="294">
        <v>2</v>
      </c>
      <c r="C24" s="295">
        <v>4</v>
      </c>
      <c r="D24" s="296">
        <v>7</v>
      </c>
      <c r="E24" s="309">
        <v>7</v>
      </c>
      <c r="F24" s="310">
        <f t="shared" si="0"/>
        <v>20</v>
      </c>
      <c r="G24" s="297">
        <f t="shared" si="1"/>
        <v>1.6961701326489852E-05</v>
      </c>
      <c r="H24" s="294">
        <v>41</v>
      </c>
      <c r="I24" s="295">
        <v>2</v>
      </c>
      <c r="J24" s="296"/>
      <c r="K24" s="309">
        <v>0</v>
      </c>
      <c r="L24" s="310">
        <f t="shared" si="2"/>
        <v>43</v>
      </c>
      <c r="M24" s="311">
        <f t="shared" si="3"/>
        <v>-0.5348837209302326</v>
      </c>
      <c r="N24" s="294">
        <v>2</v>
      </c>
      <c r="O24" s="295">
        <v>4</v>
      </c>
      <c r="P24" s="296">
        <v>7</v>
      </c>
      <c r="Q24" s="309">
        <v>7</v>
      </c>
      <c r="R24" s="310">
        <f t="shared" si="4"/>
        <v>20</v>
      </c>
      <c r="S24" s="297">
        <f t="shared" si="5"/>
        <v>1.6961701326489852E-05</v>
      </c>
      <c r="T24" s="302">
        <v>41</v>
      </c>
      <c r="U24" s="295">
        <v>2</v>
      </c>
      <c r="V24" s="296"/>
      <c r="W24" s="309">
        <v>0</v>
      </c>
      <c r="X24" s="310">
        <f t="shared" si="6"/>
        <v>43</v>
      </c>
      <c r="Y24" s="299">
        <f t="shared" si="7"/>
        <v>-0.5348837209302326</v>
      </c>
    </row>
    <row r="25" spans="1:25" s="142" customFormat="1" ht="19.5" customHeight="1">
      <c r="A25" s="151" t="s">
        <v>51</v>
      </c>
      <c r="B25" s="148">
        <f>SUM(B26:B36)</f>
        <v>77783</v>
      </c>
      <c r="C25" s="147">
        <f>SUM(C26:C36)</f>
        <v>80268</v>
      </c>
      <c r="D25" s="146">
        <f>SUM(D26:D36)</f>
        <v>73</v>
      </c>
      <c r="E25" s="145">
        <f>SUM(E26:E36)</f>
        <v>3</v>
      </c>
      <c r="F25" s="144">
        <f t="shared" si="0"/>
        <v>158127</v>
      </c>
      <c r="G25" s="149">
        <f t="shared" si="1"/>
        <v>0.13410514728269304</v>
      </c>
      <c r="H25" s="148">
        <f>SUM(H26:H36)</f>
        <v>77434</v>
      </c>
      <c r="I25" s="147">
        <f>SUM(I26:I36)</f>
        <v>72285</v>
      </c>
      <c r="J25" s="146">
        <f>SUM(J26:J36)</f>
        <v>31</v>
      </c>
      <c r="K25" s="145">
        <f>SUM(K26:K36)</f>
        <v>0</v>
      </c>
      <c r="L25" s="144">
        <f t="shared" si="2"/>
        <v>149750</v>
      </c>
      <c r="M25" s="150">
        <f t="shared" si="3"/>
        <v>0.05593989983305514</v>
      </c>
      <c r="N25" s="148">
        <f>SUM(N26:N36)</f>
        <v>77783</v>
      </c>
      <c r="O25" s="147">
        <f>SUM(O26:O36)</f>
        <v>80268</v>
      </c>
      <c r="P25" s="146">
        <f>SUM(P26:P36)</f>
        <v>73</v>
      </c>
      <c r="Q25" s="145">
        <f>SUM(Q26:Q36)</f>
        <v>3</v>
      </c>
      <c r="R25" s="144">
        <f t="shared" si="4"/>
        <v>158127</v>
      </c>
      <c r="S25" s="149">
        <f t="shared" si="5"/>
        <v>0.13410514728269304</v>
      </c>
      <c r="T25" s="148">
        <f>SUM(T26:T36)</f>
        <v>77434</v>
      </c>
      <c r="U25" s="147">
        <f>SUM(U26:U36)</f>
        <v>72285</v>
      </c>
      <c r="V25" s="146">
        <f>SUM(V26:V36)</f>
        <v>31</v>
      </c>
      <c r="W25" s="145">
        <f>SUM(W26:W36)</f>
        <v>0</v>
      </c>
      <c r="X25" s="144">
        <f t="shared" si="6"/>
        <v>149750</v>
      </c>
      <c r="Y25" s="143">
        <f t="shared" si="7"/>
        <v>0.05593989983305514</v>
      </c>
    </row>
    <row r="26" spans="1:25" ht="19.5" customHeight="1">
      <c r="A26" s="279" t="s">
        <v>366</v>
      </c>
      <c r="B26" s="280">
        <v>48260</v>
      </c>
      <c r="C26" s="281">
        <v>49704</v>
      </c>
      <c r="D26" s="282">
        <v>71</v>
      </c>
      <c r="E26" s="303">
        <v>3</v>
      </c>
      <c r="F26" s="304">
        <f t="shared" si="0"/>
        <v>98038</v>
      </c>
      <c r="G26" s="283">
        <f t="shared" si="1"/>
        <v>0.08314456373232061</v>
      </c>
      <c r="H26" s="280">
        <v>47326</v>
      </c>
      <c r="I26" s="281">
        <v>44122</v>
      </c>
      <c r="J26" s="282">
        <v>27</v>
      </c>
      <c r="K26" s="303"/>
      <c r="L26" s="304">
        <f t="shared" si="2"/>
        <v>91475</v>
      </c>
      <c r="M26" s="305">
        <f t="shared" si="3"/>
        <v>0.07174637879201962</v>
      </c>
      <c r="N26" s="280">
        <v>48260</v>
      </c>
      <c r="O26" s="281">
        <v>49704</v>
      </c>
      <c r="P26" s="282">
        <v>71</v>
      </c>
      <c r="Q26" s="303">
        <v>3</v>
      </c>
      <c r="R26" s="304">
        <f t="shared" si="4"/>
        <v>98038</v>
      </c>
      <c r="S26" s="283">
        <f t="shared" si="5"/>
        <v>0.08314456373232061</v>
      </c>
      <c r="T26" s="280">
        <v>47326</v>
      </c>
      <c r="U26" s="281">
        <v>44122</v>
      </c>
      <c r="V26" s="282">
        <v>27</v>
      </c>
      <c r="W26" s="303"/>
      <c r="X26" s="304">
        <f t="shared" si="6"/>
        <v>91475</v>
      </c>
      <c r="Y26" s="285">
        <f t="shared" si="7"/>
        <v>0.07174637879201962</v>
      </c>
    </row>
    <row r="27" spans="1:25" ht="19.5" customHeight="1">
      <c r="A27" s="436" t="s">
        <v>367</v>
      </c>
      <c r="B27" s="437">
        <v>7921</v>
      </c>
      <c r="C27" s="438">
        <v>7427</v>
      </c>
      <c r="D27" s="439">
        <v>2</v>
      </c>
      <c r="E27" s="440">
        <v>0</v>
      </c>
      <c r="F27" s="441">
        <f aca="true" t="shared" si="8" ref="F27:F36">SUM(B27:E27)</f>
        <v>15350</v>
      </c>
      <c r="G27" s="442">
        <f aca="true" t="shared" si="9" ref="G27:G36">F27/$F$9</f>
        <v>0.013018105768080962</v>
      </c>
      <c r="H27" s="437">
        <v>8530</v>
      </c>
      <c r="I27" s="438">
        <v>6765</v>
      </c>
      <c r="J27" s="439">
        <v>4</v>
      </c>
      <c r="K27" s="440"/>
      <c r="L27" s="441">
        <f aca="true" t="shared" si="10" ref="L27:L36">SUM(H27:K27)</f>
        <v>15299</v>
      </c>
      <c r="M27" s="443">
        <f aca="true" t="shared" si="11" ref="M27:M36">IF(ISERROR(F27/L27-1),"         /0",(F27/L27-1))</f>
        <v>0.0033335512124974542</v>
      </c>
      <c r="N27" s="437">
        <v>7921</v>
      </c>
      <c r="O27" s="438">
        <v>7427</v>
      </c>
      <c r="P27" s="439">
        <v>2</v>
      </c>
      <c r="Q27" s="440"/>
      <c r="R27" s="441">
        <f aca="true" t="shared" si="12" ref="R27:R36">SUM(N27:Q27)</f>
        <v>15350</v>
      </c>
      <c r="S27" s="442">
        <f aca="true" t="shared" si="13" ref="S27:S36">R27/$R$9</f>
        <v>0.013018105768080962</v>
      </c>
      <c r="T27" s="437">
        <v>8530</v>
      </c>
      <c r="U27" s="438">
        <v>6765</v>
      </c>
      <c r="V27" s="439">
        <v>4</v>
      </c>
      <c r="W27" s="440"/>
      <c r="X27" s="441">
        <f aca="true" t="shared" si="14" ref="X27:X36">SUM(T27:W27)</f>
        <v>15299</v>
      </c>
      <c r="Y27" s="444">
        <f aca="true" t="shared" si="15" ref="Y27:Y36">IF(ISERROR(R27/X27-1),"         /0",IF(R27/X27&gt;5,"  *  ",(R27/X27-1)))</f>
        <v>0.0033335512124974542</v>
      </c>
    </row>
    <row r="28" spans="1:25" ht="19.5" customHeight="1">
      <c r="A28" s="436" t="s">
        <v>368</v>
      </c>
      <c r="B28" s="437">
        <v>4891</v>
      </c>
      <c r="C28" s="438">
        <v>6266</v>
      </c>
      <c r="D28" s="439">
        <v>0</v>
      </c>
      <c r="E28" s="440">
        <v>0</v>
      </c>
      <c r="F28" s="441">
        <f t="shared" si="8"/>
        <v>11157</v>
      </c>
      <c r="G28" s="442">
        <f t="shared" si="9"/>
        <v>0.009462085084982363</v>
      </c>
      <c r="H28" s="437">
        <v>4841</v>
      </c>
      <c r="I28" s="438">
        <v>5444</v>
      </c>
      <c r="J28" s="439"/>
      <c r="K28" s="440"/>
      <c r="L28" s="441">
        <f t="shared" si="10"/>
        <v>10285</v>
      </c>
      <c r="M28" s="443">
        <f t="shared" si="11"/>
        <v>0.08478366553232863</v>
      </c>
      <c r="N28" s="437">
        <v>4891</v>
      </c>
      <c r="O28" s="438">
        <v>6266</v>
      </c>
      <c r="P28" s="439"/>
      <c r="Q28" s="440"/>
      <c r="R28" s="441">
        <f t="shared" si="12"/>
        <v>11157</v>
      </c>
      <c r="S28" s="442">
        <f t="shared" si="13"/>
        <v>0.009462085084982363</v>
      </c>
      <c r="T28" s="437">
        <v>4841</v>
      </c>
      <c r="U28" s="438">
        <v>5444</v>
      </c>
      <c r="V28" s="439"/>
      <c r="W28" s="440"/>
      <c r="X28" s="441">
        <f t="shared" si="14"/>
        <v>10285</v>
      </c>
      <c r="Y28" s="444">
        <f t="shared" si="15"/>
        <v>0.08478366553232863</v>
      </c>
    </row>
    <row r="29" spans="1:25" ht="19.5" customHeight="1">
      <c r="A29" s="436" t="s">
        <v>369</v>
      </c>
      <c r="B29" s="437">
        <v>4081</v>
      </c>
      <c r="C29" s="438">
        <v>4840</v>
      </c>
      <c r="D29" s="439">
        <v>0</v>
      </c>
      <c r="E29" s="440">
        <v>0</v>
      </c>
      <c r="F29" s="441">
        <f t="shared" si="8"/>
        <v>8921</v>
      </c>
      <c r="G29" s="442">
        <f t="shared" si="9"/>
        <v>0.007565766876680799</v>
      </c>
      <c r="H29" s="437">
        <v>4250</v>
      </c>
      <c r="I29" s="438">
        <v>4266</v>
      </c>
      <c r="J29" s="439"/>
      <c r="K29" s="440"/>
      <c r="L29" s="441">
        <f t="shared" si="10"/>
        <v>8516</v>
      </c>
      <c r="M29" s="443">
        <f t="shared" si="11"/>
        <v>0.0475575387505871</v>
      </c>
      <c r="N29" s="437">
        <v>4081</v>
      </c>
      <c r="O29" s="438">
        <v>4840</v>
      </c>
      <c r="P29" s="439"/>
      <c r="Q29" s="440">
        <v>0</v>
      </c>
      <c r="R29" s="441">
        <f t="shared" si="12"/>
        <v>8921</v>
      </c>
      <c r="S29" s="442">
        <f t="shared" si="13"/>
        <v>0.007565766876680799</v>
      </c>
      <c r="T29" s="437">
        <v>4250</v>
      </c>
      <c r="U29" s="438">
        <v>4266</v>
      </c>
      <c r="V29" s="439"/>
      <c r="W29" s="440"/>
      <c r="X29" s="441">
        <f t="shared" si="14"/>
        <v>8516</v>
      </c>
      <c r="Y29" s="444">
        <f t="shared" si="15"/>
        <v>0.0475575387505871</v>
      </c>
    </row>
    <row r="30" spans="1:25" ht="19.5" customHeight="1">
      <c r="A30" s="436" t="s">
        <v>370</v>
      </c>
      <c r="B30" s="437">
        <v>3374</v>
      </c>
      <c r="C30" s="438">
        <v>3005</v>
      </c>
      <c r="D30" s="439">
        <v>0</v>
      </c>
      <c r="E30" s="440">
        <v>0</v>
      </c>
      <c r="F30" s="441">
        <f t="shared" si="8"/>
        <v>6379</v>
      </c>
      <c r="G30" s="442">
        <f t="shared" si="9"/>
        <v>0.005409934638083938</v>
      </c>
      <c r="H30" s="437">
        <v>3304</v>
      </c>
      <c r="I30" s="438">
        <v>3119</v>
      </c>
      <c r="J30" s="439"/>
      <c r="K30" s="440">
        <v>0</v>
      </c>
      <c r="L30" s="441">
        <f t="shared" si="10"/>
        <v>6423</v>
      </c>
      <c r="M30" s="443">
        <f t="shared" si="11"/>
        <v>-0.00685038144169392</v>
      </c>
      <c r="N30" s="437">
        <v>3374</v>
      </c>
      <c r="O30" s="438">
        <v>3005</v>
      </c>
      <c r="P30" s="439"/>
      <c r="Q30" s="440"/>
      <c r="R30" s="441">
        <f t="shared" si="12"/>
        <v>6379</v>
      </c>
      <c r="S30" s="442">
        <f t="shared" si="13"/>
        <v>0.005409934638083938</v>
      </c>
      <c r="T30" s="437">
        <v>3304</v>
      </c>
      <c r="U30" s="438">
        <v>3119</v>
      </c>
      <c r="V30" s="439"/>
      <c r="W30" s="440">
        <v>0</v>
      </c>
      <c r="X30" s="441">
        <f t="shared" si="14"/>
        <v>6423</v>
      </c>
      <c r="Y30" s="444">
        <f t="shared" si="15"/>
        <v>-0.00685038144169392</v>
      </c>
    </row>
    <row r="31" spans="1:25" ht="19.5" customHeight="1">
      <c r="A31" s="436" t="s">
        <v>371</v>
      </c>
      <c r="B31" s="437">
        <v>3007</v>
      </c>
      <c r="C31" s="438">
        <v>2888</v>
      </c>
      <c r="D31" s="439">
        <v>0</v>
      </c>
      <c r="E31" s="440">
        <v>0</v>
      </c>
      <c r="F31" s="441">
        <f t="shared" si="8"/>
        <v>5895</v>
      </c>
      <c r="G31" s="442">
        <f t="shared" si="9"/>
        <v>0.0049994614659828835</v>
      </c>
      <c r="H31" s="437">
        <v>3453</v>
      </c>
      <c r="I31" s="438">
        <v>2725</v>
      </c>
      <c r="J31" s="439">
        <v>0</v>
      </c>
      <c r="K31" s="440">
        <v>0</v>
      </c>
      <c r="L31" s="441">
        <f t="shared" si="10"/>
        <v>6178</v>
      </c>
      <c r="M31" s="443">
        <f t="shared" si="11"/>
        <v>-0.04580770475882168</v>
      </c>
      <c r="N31" s="437">
        <v>3007</v>
      </c>
      <c r="O31" s="438">
        <v>2888</v>
      </c>
      <c r="P31" s="439">
        <v>0</v>
      </c>
      <c r="Q31" s="440"/>
      <c r="R31" s="441">
        <f t="shared" si="12"/>
        <v>5895</v>
      </c>
      <c r="S31" s="442">
        <f t="shared" si="13"/>
        <v>0.0049994614659828835</v>
      </c>
      <c r="T31" s="437">
        <v>3453</v>
      </c>
      <c r="U31" s="438">
        <v>2725</v>
      </c>
      <c r="V31" s="439">
        <v>0</v>
      </c>
      <c r="W31" s="440">
        <v>0</v>
      </c>
      <c r="X31" s="441">
        <f t="shared" si="14"/>
        <v>6178</v>
      </c>
      <c r="Y31" s="444">
        <f t="shared" si="15"/>
        <v>-0.04580770475882168</v>
      </c>
    </row>
    <row r="32" spans="1:25" ht="19.5" customHeight="1">
      <c r="A32" s="436" t="s">
        <v>372</v>
      </c>
      <c r="B32" s="437">
        <v>1515</v>
      </c>
      <c r="C32" s="438">
        <v>1255</v>
      </c>
      <c r="D32" s="439">
        <v>0</v>
      </c>
      <c r="E32" s="440">
        <v>0</v>
      </c>
      <c r="F32" s="441">
        <f t="shared" si="8"/>
        <v>2770</v>
      </c>
      <c r="G32" s="442">
        <f t="shared" si="9"/>
        <v>0.0023491956337188444</v>
      </c>
      <c r="H32" s="437">
        <v>1235</v>
      </c>
      <c r="I32" s="438">
        <v>1177</v>
      </c>
      <c r="J32" s="439"/>
      <c r="K32" s="440"/>
      <c r="L32" s="441">
        <f t="shared" si="10"/>
        <v>2412</v>
      </c>
      <c r="M32" s="443">
        <f t="shared" si="11"/>
        <v>0.14842454394693205</v>
      </c>
      <c r="N32" s="437">
        <v>1515</v>
      </c>
      <c r="O32" s="438">
        <v>1255</v>
      </c>
      <c r="P32" s="439"/>
      <c r="Q32" s="440"/>
      <c r="R32" s="441">
        <f t="shared" si="12"/>
        <v>2770</v>
      </c>
      <c r="S32" s="442">
        <f t="shared" si="13"/>
        <v>0.0023491956337188444</v>
      </c>
      <c r="T32" s="437">
        <v>1235</v>
      </c>
      <c r="U32" s="438">
        <v>1177</v>
      </c>
      <c r="V32" s="439"/>
      <c r="W32" s="440"/>
      <c r="X32" s="441">
        <f t="shared" si="14"/>
        <v>2412</v>
      </c>
      <c r="Y32" s="444">
        <f t="shared" si="15"/>
        <v>0.14842454394693205</v>
      </c>
    </row>
    <row r="33" spans="1:25" ht="19.5" customHeight="1">
      <c r="A33" s="436" t="s">
        <v>373</v>
      </c>
      <c r="B33" s="437">
        <v>950</v>
      </c>
      <c r="C33" s="438">
        <v>1094</v>
      </c>
      <c r="D33" s="439">
        <v>0</v>
      </c>
      <c r="E33" s="440">
        <v>0</v>
      </c>
      <c r="F33" s="441">
        <f t="shared" si="8"/>
        <v>2044</v>
      </c>
      <c r="G33" s="442">
        <f t="shared" si="9"/>
        <v>0.001733485875567263</v>
      </c>
      <c r="H33" s="437">
        <v>1162</v>
      </c>
      <c r="I33" s="438">
        <v>960</v>
      </c>
      <c r="J33" s="439"/>
      <c r="K33" s="440"/>
      <c r="L33" s="441">
        <f t="shared" si="10"/>
        <v>2122</v>
      </c>
      <c r="M33" s="443">
        <f t="shared" si="11"/>
        <v>-0.03675777568331762</v>
      </c>
      <c r="N33" s="437">
        <v>950</v>
      </c>
      <c r="O33" s="438">
        <v>1094</v>
      </c>
      <c r="P33" s="439"/>
      <c r="Q33" s="440"/>
      <c r="R33" s="441">
        <f t="shared" si="12"/>
        <v>2044</v>
      </c>
      <c r="S33" s="442">
        <f t="shared" si="13"/>
        <v>0.001733485875567263</v>
      </c>
      <c r="T33" s="437">
        <v>1162</v>
      </c>
      <c r="U33" s="438">
        <v>960</v>
      </c>
      <c r="V33" s="439"/>
      <c r="W33" s="440"/>
      <c r="X33" s="441">
        <f t="shared" si="14"/>
        <v>2122</v>
      </c>
      <c r="Y33" s="444">
        <f t="shared" si="15"/>
        <v>-0.03675777568331762</v>
      </c>
    </row>
    <row r="34" spans="1:25" ht="19.5" customHeight="1">
      <c r="A34" s="286" t="s">
        <v>374</v>
      </c>
      <c r="B34" s="287">
        <v>717</v>
      </c>
      <c r="C34" s="288">
        <v>650</v>
      </c>
      <c r="D34" s="289">
        <v>0</v>
      </c>
      <c r="E34" s="306">
        <v>0</v>
      </c>
      <c r="F34" s="307">
        <f t="shared" si="8"/>
        <v>1367</v>
      </c>
      <c r="G34" s="290">
        <f t="shared" si="9"/>
        <v>0.0011593322856655814</v>
      </c>
      <c r="H34" s="287">
        <v>749</v>
      </c>
      <c r="I34" s="288">
        <v>601</v>
      </c>
      <c r="J34" s="289"/>
      <c r="K34" s="306"/>
      <c r="L34" s="307">
        <f t="shared" si="10"/>
        <v>1350</v>
      </c>
      <c r="M34" s="308">
        <f t="shared" si="11"/>
        <v>0.012592592592592489</v>
      </c>
      <c r="N34" s="287">
        <v>717</v>
      </c>
      <c r="O34" s="288">
        <v>650</v>
      </c>
      <c r="P34" s="289"/>
      <c r="Q34" s="306"/>
      <c r="R34" s="307">
        <f t="shared" si="12"/>
        <v>1367</v>
      </c>
      <c r="S34" s="290">
        <f t="shared" si="13"/>
        <v>0.0011593322856655814</v>
      </c>
      <c r="T34" s="287">
        <v>749</v>
      </c>
      <c r="U34" s="288">
        <v>601</v>
      </c>
      <c r="V34" s="289"/>
      <c r="W34" s="306"/>
      <c r="X34" s="307">
        <f t="shared" si="14"/>
        <v>1350</v>
      </c>
      <c r="Y34" s="292">
        <f t="shared" si="15"/>
        <v>0.012592592592592489</v>
      </c>
    </row>
    <row r="35" spans="1:25" ht="19.5" customHeight="1">
      <c r="A35" s="286" t="s">
        <v>375</v>
      </c>
      <c r="B35" s="287">
        <v>666</v>
      </c>
      <c r="C35" s="288">
        <v>398</v>
      </c>
      <c r="D35" s="289">
        <v>0</v>
      </c>
      <c r="E35" s="306">
        <v>0</v>
      </c>
      <c r="F35" s="289">
        <f t="shared" si="8"/>
        <v>1064</v>
      </c>
      <c r="G35" s="290">
        <f t="shared" si="9"/>
        <v>0.0009023625105692601</v>
      </c>
      <c r="H35" s="287">
        <v>562</v>
      </c>
      <c r="I35" s="288">
        <v>675</v>
      </c>
      <c r="J35" s="289"/>
      <c r="K35" s="306"/>
      <c r="L35" s="307">
        <f t="shared" si="10"/>
        <v>1237</v>
      </c>
      <c r="M35" s="308">
        <f t="shared" si="11"/>
        <v>-0.1398544866612773</v>
      </c>
      <c r="N35" s="287">
        <v>666</v>
      </c>
      <c r="O35" s="288">
        <v>398</v>
      </c>
      <c r="P35" s="289"/>
      <c r="Q35" s="306"/>
      <c r="R35" s="307">
        <f t="shared" si="12"/>
        <v>1064</v>
      </c>
      <c r="S35" s="290">
        <f t="shared" si="13"/>
        <v>0.0009023625105692601</v>
      </c>
      <c r="T35" s="287">
        <v>562</v>
      </c>
      <c r="U35" s="288">
        <v>675</v>
      </c>
      <c r="V35" s="289"/>
      <c r="W35" s="306"/>
      <c r="X35" s="307">
        <f t="shared" si="14"/>
        <v>1237</v>
      </c>
      <c r="Y35" s="292">
        <f t="shared" si="15"/>
        <v>-0.1398544866612773</v>
      </c>
    </row>
    <row r="36" spans="1:25" ht="19.5" customHeight="1" thickBot="1">
      <c r="A36" s="286" t="s">
        <v>48</v>
      </c>
      <c r="B36" s="287">
        <v>2401</v>
      </c>
      <c r="C36" s="288">
        <v>2741</v>
      </c>
      <c r="D36" s="289">
        <v>0</v>
      </c>
      <c r="E36" s="306">
        <v>0</v>
      </c>
      <c r="F36" s="307">
        <f t="shared" si="8"/>
        <v>5142</v>
      </c>
      <c r="G36" s="290">
        <f t="shared" si="9"/>
        <v>0.004360853411040541</v>
      </c>
      <c r="H36" s="287">
        <v>2022</v>
      </c>
      <c r="I36" s="288">
        <v>2431</v>
      </c>
      <c r="J36" s="289">
        <v>0</v>
      </c>
      <c r="K36" s="306">
        <v>0</v>
      </c>
      <c r="L36" s="307">
        <f t="shared" si="10"/>
        <v>4453</v>
      </c>
      <c r="M36" s="308">
        <f t="shared" si="11"/>
        <v>0.15472715023579608</v>
      </c>
      <c r="N36" s="287">
        <v>2401</v>
      </c>
      <c r="O36" s="288">
        <v>2741</v>
      </c>
      <c r="P36" s="289">
        <v>0</v>
      </c>
      <c r="Q36" s="306">
        <v>0</v>
      </c>
      <c r="R36" s="307">
        <f t="shared" si="12"/>
        <v>5142</v>
      </c>
      <c r="S36" s="290">
        <f t="shared" si="13"/>
        <v>0.004360853411040541</v>
      </c>
      <c r="T36" s="287">
        <v>2022</v>
      </c>
      <c r="U36" s="288">
        <v>2431</v>
      </c>
      <c r="V36" s="289">
        <v>0</v>
      </c>
      <c r="W36" s="306">
        <v>0</v>
      </c>
      <c r="X36" s="307">
        <f t="shared" si="14"/>
        <v>4453</v>
      </c>
      <c r="Y36" s="292">
        <f t="shared" si="15"/>
        <v>0.15472715023579608</v>
      </c>
    </row>
    <row r="37" spans="1:25" s="142" customFormat="1" ht="19.5" customHeight="1">
      <c r="A37" s="151" t="s">
        <v>50</v>
      </c>
      <c r="B37" s="148">
        <f>SUM(B38:B46)</f>
        <v>179354</v>
      </c>
      <c r="C37" s="147">
        <f>SUM(C38:C46)</f>
        <v>163487</v>
      </c>
      <c r="D37" s="146">
        <f>SUM(D38:D46)</f>
        <v>3108</v>
      </c>
      <c r="E37" s="145">
        <f>SUM(E38:E46)</f>
        <v>2563</v>
      </c>
      <c r="F37" s="144">
        <f t="shared" si="0"/>
        <v>348512</v>
      </c>
      <c r="G37" s="149">
        <f t="shared" si="1"/>
        <v>0.29556782263488157</v>
      </c>
      <c r="H37" s="148">
        <f>SUM(H38:H46)</f>
        <v>180918</v>
      </c>
      <c r="I37" s="147">
        <f>SUM(I38:I46)</f>
        <v>168347</v>
      </c>
      <c r="J37" s="146">
        <f>SUM(J38:J46)</f>
        <v>944</v>
      </c>
      <c r="K37" s="145">
        <f>SUM(K38:K46)</f>
        <v>1057</v>
      </c>
      <c r="L37" s="144">
        <f t="shared" si="2"/>
        <v>351266</v>
      </c>
      <c r="M37" s="150">
        <f t="shared" si="3"/>
        <v>-0.007840212260793789</v>
      </c>
      <c r="N37" s="148">
        <f>SUM(N38:N46)</f>
        <v>179354</v>
      </c>
      <c r="O37" s="147">
        <f>SUM(O38:O46)</f>
        <v>163487</v>
      </c>
      <c r="P37" s="146">
        <f>SUM(P38:P46)</f>
        <v>3108</v>
      </c>
      <c r="Q37" s="145">
        <f>SUM(Q38:Q46)</f>
        <v>2563</v>
      </c>
      <c r="R37" s="144">
        <f t="shared" si="4"/>
        <v>348512</v>
      </c>
      <c r="S37" s="149">
        <f t="shared" si="5"/>
        <v>0.29556782263488157</v>
      </c>
      <c r="T37" s="148">
        <f>SUM(T38:T46)</f>
        <v>180918</v>
      </c>
      <c r="U37" s="147">
        <f>SUM(U38:U46)</f>
        <v>168347</v>
      </c>
      <c r="V37" s="146">
        <f>SUM(V38:V46)</f>
        <v>944</v>
      </c>
      <c r="W37" s="145">
        <f>SUM(W38:W46)</f>
        <v>1057</v>
      </c>
      <c r="X37" s="144">
        <f t="shared" si="6"/>
        <v>351266</v>
      </c>
      <c r="Y37" s="143">
        <f t="shared" si="7"/>
        <v>-0.007840212260793789</v>
      </c>
    </row>
    <row r="38" spans="1:25" s="111" customFormat="1" ht="19.5" customHeight="1">
      <c r="A38" s="279" t="s">
        <v>376</v>
      </c>
      <c r="B38" s="280">
        <v>97450</v>
      </c>
      <c r="C38" s="281">
        <v>87132</v>
      </c>
      <c r="D38" s="282">
        <v>1502</v>
      </c>
      <c r="E38" s="303">
        <v>959</v>
      </c>
      <c r="F38" s="304">
        <f t="shared" si="0"/>
        <v>187043</v>
      </c>
      <c r="G38" s="283">
        <f t="shared" si="1"/>
        <v>0.15862837506053207</v>
      </c>
      <c r="H38" s="280">
        <v>103239</v>
      </c>
      <c r="I38" s="281">
        <v>93340</v>
      </c>
      <c r="J38" s="282">
        <v>815</v>
      </c>
      <c r="K38" s="303">
        <v>1039</v>
      </c>
      <c r="L38" s="304">
        <f t="shared" si="2"/>
        <v>198433</v>
      </c>
      <c r="M38" s="305">
        <f t="shared" si="3"/>
        <v>-0.05739972685994765</v>
      </c>
      <c r="N38" s="280">
        <v>97450</v>
      </c>
      <c r="O38" s="281">
        <v>87132</v>
      </c>
      <c r="P38" s="282">
        <v>1502</v>
      </c>
      <c r="Q38" s="303">
        <v>959</v>
      </c>
      <c r="R38" s="304">
        <f t="shared" si="4"/>
        <v>187043</v>
      </c>
      <c r="S38" s="283">
        <f t="shared" si="5"/>
        <v>0.15862837506053207</v>
      </c>
      <c r="T38" s="300">
        <v>103239</v>
      </c>
      <c r="U38" s="281">
        <v>93340</v>
      </c>
      <c r="V38" s="282">
        <v>815</v>
      </c>
      <c r="W38" s="303">
        <v>1039</v>
      </c>
      <c r="X38" s="304">
        <f t="shared" si="6"/>
        <v>198433</v>
      </c>
      <c r="Y38" s="285">
        <f t="shared" si="7"/>
        <v>-0.05739972685994765</v>
      </c>
    </row>
    <row r="39" spans="1:25" s="111" customFormat="1" ht="19.5" customHeight="1">
      <c r="A39" s="286" t="s">
        <v>377</v>
      </c>
      <c r="B39" s="287">
        <v>52427</v>
      </c>
      <c r="C39" s="288">
        <v>49441</v>
      </c>
      <c r="D39" s="289">
        <v>1605</v>
      </c>
      <c r="E39" s="306">
        <v>1551</v>
      </c>
      <c r="F39" s="307">
        <f t="shared" si="0"/>
        <v>105024</v>
      </c>
      <c r="G39" s="290">
        <f t="shared" si="1"/>
        <v>0.08906928600566351</v>
      </c>
      <c r="H39" s="287">
        <v>49957</v>
      </c>
      <c r="I39" s="288">
        <v>50522</v>
      </c>
      <c r="J39" s="289">
        <v>9</v>
      </c>
      <c r="K39" s="306">
        <v>7</v>
      </c>
      <c r="L39" s="307">
        <f t="shared" si="2"/>
        <v>100495</v>
      </c>
      <c r="M39" s="308">
        <f t="shared" si="3"/>
        <v>0.04506691875217683</v>
      </c>
      <c r="N39" s="287">
        <v>52427</v>
      </c>
      <c r="O39" s="288">
        <v>49441</v>
      </c>
      <c r="P39" s="289">
        <v>1605</v>
      </c>
      <c r="Q39" s="306">
        <v>1551</v>
      </c>
      <c r="R39" s="307">
        <f t="shared" si="4"/>
        <v>105024</v>
      </c>
      <c r="S39" s="290">
        <f t="shared" si="5"/>
        <v>0.08906928600566351</v>
      </c>
      <c r="T39" s="301">
        <v>49957</v>
      </c>
      <c r="U39" s="288">
        <v>50522</v>
      </c>
      <c r="V39" s="289">
        <v>9</v>
      </c>
      <c r="W39" s="306">
        <v>7</v>
      </c>
      <c r="X39" s="307">
        <f t="shared" si="6"/>
        <v>100495</v>
      </c>
      <c r="Y39" s="292">
        <f t="shared" si="7"/>
        <v>0.04506691875217683</v>
      </c>
    </row>
    <row r="40" spans="1:25" s="111" customFormat="1" ht="19.5" customHeight="1">
      <c r="A40" s="286" t="s">
        <v>378</v>
      </c>
      <c r="B40" s="287">
        <v>11110</v>
      </c>
      <c r="C40" s="288">
        <v>9419</v>
      </c>
      <c r="D40" s="289">
        <v>0</v>
      </c>
      <c r="E40" s="306">
        <v>0</v>
      </c>
      <c r="F40" s="307">
        <f t="shared" si="0"/>
        <v>20529</v>
      </c>
      <c r="G40" s="290">
        <f t="shared" si="1"/>
        <v>0.017410338326575507</v>
      </c>
      <c r="H40" s="287">
        <v>8473</v>
      </c>
      <c r="I40" s="288">
        <v>6981</v>
      </c>
      <c r="J40" s="289"/>
      <c r="K40" s="306"/>
      <c r="L40" s="307">
        <f t="shared" si="2"/>
        <v>15454</v>
      </c>
      <c r="M40" s="308">
        <f t="shared" si="3"/>
        <v>0.3283939433156464</v>
      </c>
      <c r="N40" s="287">
        <v>11110</v>
      </c>
      <c r="O40" s="288">
        <v>9419</v>
      </c>
      <c r="P40" s="289"/>
      <c r="Q40" s="306">
        <v>0</v>
      </c>
      <c r="R40" s="307">
        <f t="shared" si="4"/>
        <v>20529</v>
      </c>
      <c r="S40" s="290">
        <f t="shared" si="5"/>
        <v>0.017410338326575507</v>
      </c>
      <c r="T40" s="301">
        <v>8473</v>
      </c>
      <c r="U40" s="288">
        <v>6981</v>
      </c>
      <c r="V40" s="289"/>
      <c r="W40" s="306"/>
      <c r="X40" s="307">
        <f t="shared" si="6"/>
        <v>15454</v>
      </c>
      <c r="Y40" s="292">
        <f t="shared" si="7"/>
        <v>0.3283939433156464</v>
      </c>
    </row>
    <row r="41" spans="1:25" s="111" customFormat="1" ht="19.5" customHeight="1">
      <c r="A41" s="286" t="s">
        <v>379</v>
      </c>
      <c r="B41" s="287">
        <v>8375</v>
      </c>
      <c r="C41" s="288">
        <v>10091</v>
      </c>
      <c r="D41" s="289">
        <v>1</v>
      </c>
      <c r="E41" s="306">
        <v>0</v>
      </c>
      <c r="F41" s="307">
        <f>SUM(B41:E41)</f>
        <v>18467</v>
      </c>
      <c r="G41" s="290">
        <f>F41/$F$9</f>
        <v>0.015661586919814403</v>
      </c>
      <c r="H41" s="287">
        <v>9165</v>
      </c>
      <c r="I41" s="288">
        <v>9714</v>
      </c>
      <c r="J41" s="289">
        <v>2</v>
      </c>
      <c r="K41" s="306"/>
      <c r="L41" s="307">
        <f>SUM(H41:K41)</f>
        <v>18881</v>
      </c>
      <c r="M41" s="308">
        <f>IF(ISERROR(F41/L41-1),"         /0",(F41/L41-1))</f>
        <v>-0.021926804724326066</v>
      </c>
      <c r="N41" s="287">
        <v>8375</v>
      </c>
      <c r="O41" s="288">
        <v>10091</v>
      </c>
      <c r="P41" s="289">
        <v>1</v>
      </c>
      <c r="Q41" s="306">
        <v>0</v>
      </c>
      <c r="R41" s="307">
        <f>SUM(N41:Q41)</f>
        <v>18467</v>
      </c>
      <c r="S41" s="290">
        <f>R41/$R$9</f>
        <v>0.015661586919814403</v>
      </c>
      <c r="T41" s="301">
        <v>9165</v>
      </c>
      <c r="U41" s="288">
        <v>9714</v>
      </c>
      <c r="V41" s="289">
        <v>2</v>
      </c>
      <c r="W41" s="306"/>
      <c r="X41" s="307">
        <f>SUM(T41:W41)</f>
        <v>18881</v>
      </c>
      <c r="Y41" s="292">
        <f>IF(ISERROR(R41/X41-1),"         /0",IF(R41/X41&gt;5,"  *  ",(R41/X41-1)))</f>
        <v>-0.021926804724326066</v>
      </c>
    </row>
    <row r="42" spans="1:25" s="111" customFormat="1" ht="19.5" customHeight="1">
      <c r="A42" s="286" t="s">
        <v>380</v>
      </c>
      <c r="B42" s="287">
        <v>5010</v>
      </c>
      <c r="C42" s="288">
        <v>3192</v>
      </c>
      <c r="D42" s="289">
        <v>0</v>
      </c>
      <c r="E42" s="306">
        <v>53</v>
      </c>
      <c r="F42" s="307">
        <f>SUM(B42:E42)</f>
        <v>8255</v>
      </c>
      <c r="G42" s="290">
        <f>F42/$F$9</f>
        <v>0.007000942222508686</v>
      </c>
      <c r="H42" s="287">
        <v>4442</v>
      </c>
      <c r="I42" s="288">
        <v>3734</v>
      </c>
      <c r="J42" s="289"/>
      <c r="K42" s="306">
        <v>3</v>
      </c>
      <c r="L42" s="307">
        <f>SUM(H42:K42)</f>
        <v>8179</v>
      </c>
      <c r="M42" s="308">
        <f>IF(ISERROR(F42/L42-1),"         /0",(F42/L42-1))</f>
        <v>0.009292089497493494</v>
      </c>
      <c r="N42" s="287">
        <v>5010</v>
      </c>
      <c r="O42" s="288">
        <v>3192</v>
      </c>
      <c r="P42" s="289"/>
      <c r="Q42" s="306">
        <v>53</v>
      </c>
      <c r="R42" s="307">
        <f>SUM(N42:Q42)</f>
        <v>8255</v>
      </c>
      <c r="S42" s="290">
        <f>R42/$R$9</f>
        <v>0.007000942222508686</v>
      </c>
      <c r="T42" s="301">
        <v>4442</v>
      </c>
      <c r="U42" s="288">
        <v>3734</v>
      </c>
      <c r="V42" s="289"/>
      <c r="W42" s="306">
        <v>3</v>
      </c>
      <c r="X42" s="307">
        <f>SUM(T42:W42)</f>
        <v>8179</v>
      </c>
      <c r="Y42" s="292">
        <f>IF(ISERROR(R42/X42-1),"         /0",IF(R42/X42&gt;5,"  *  ",(R42/X42-1)))</f>
        <v>0.009292089497493494</v>
      </c>
    </row>
    <row r="43" spans="1:25" s="111" customFormat="1" ht="19.5" customHeight="1">
      <c r="A43" s="286" t="s">
        <v>381</v>
      </c>
      <c r="B43" s="287">
        <v>3236</v>
      </c>
      <c r="C43" s="288">
        <v>2811</v>
      </c>
      <c r="D43" s="289">
        <v>0</v>
      </c>
      <c r="E43" s="306">
        <v>0</v>
      </c>
      <c r="F43" s="307">
        <f>SUM(B43:E43)</f>
        <v>6047</v>
      </c>
      <c r="G43" s="290">
        <f>F43/$F$9</f>
        <v>0.005128370396064207</v>
      </c>
      <c r="H43" s="287">
        <v>3383</v>
      </c>
      <c r="I43" s="288">
        <v>2382</v>
      </c>
      <c r="J43" s="289">
        <v>118</v>
      </c>
      <c r="K43" s="306">
        <v>0</v>
      </c>
      <c r="L43" s="307">
        <f>SUM(H43:K43)</f>
        <v>5883</v>
      </c>
      <c r="M43" s="308">
        <f>IF(ISERROR(F43/L43-1),"         /0",(F43/L43-1))</f>
        <v>0.0278769335373108</v>
      </c>
      <c r="N43" s="287">
        <v>3236</v>
      </c>
      <c r="O43" s="288">
        <v>2811</v>
      </c>
      <c r="P43" s="289"/>
      <c r="Q43" s="306"/>
      <c r="R43" s="307">
        <f>SUM(N43:Q43)</f>
        <v>6047</v>
      </c>
      <c r="S43" s="290">
        <f>R43/$R$9</f>
        <v>0.005128370396064207</v>
      </c>
      <c r="T43" s="301">
        <v>3383</v>
      </c>
      <c r="U43" s="288">
        <v>2382</v>
      </c>
      <c r="V43" s="289">
        <v>118</v>
      </c>
      <c r="W43" s="306">
        <v>0</v>
      </c>
      <c r="X43" s="307">
        <f>SUM(T43:W43)</f>
        <v>5883</v>
      </c>
      <c r="Y43" s="292">
        <f>IF(ISERROR(R43/X43-1),"         /0",IF(R43/X43&gt;5,"  *  ",(R43/X43-1)))</f>
        <v>0.0278769335373108</v>
      </c>
    </row>
    <row r="44" spans="1:25" s="111" customFormat="1" ht="19.5" customHeight="1">
      <c r="A44" s="286" t="s">
        <v>382</v>
      </c>
      <c r="B44" s="287">
        <v>1004</v>
      </c>
      <c r="C44" s="288">
        <v>694</v>
      </c>
      <c r="D44" s="289">
        <v>0</v>
      </c>
      <c r="E44" s="306">
        <v>0</v>
      </c>
      <c r="F44" s="307">
        <f t="shared" si="0"/>
        <v>1698</v>
      </c>
      <c r="G44" s="290">
        <f t="shared" si="1"/>
        <v>0.0014400484426189885</v>
      </c>
      <c r="H44" s="287">
        <v>1385</v>
      </c>
      <c r="I44" s="288">
        <v>943</v>
      </c>
      <c r="J44" s="289"/>
      <c r="K44" s="306"/>
      <c r="L44" s="307">
        <f t="shared" si="2"/>
        <v>2328</v>
      </c>
      <c r="M44" s="308">
        <f t="shared" si="3"/>
        <v>-0.27061855670103097</v>
      </c>
      <c r="N44" s="287">
        <v>1004</v>
      </c>
      <c r="O44" s="288">
        <v>694</v>
      </c>
      <c r="P44" s="289"/>
      <c r="Q44" s="306"/>
      <c r="R44" s="307">
        <f t="shared" si="4"/>
        <v>1698</v>
      </c>
      <c r="S44" s="290">
        <f t="shared" si="5"/>
        <v>0.0014400484426189885</v>
      </c>
      <c r="T44" s="301">
        <v>1385</v>
      </c>
      <c r="U44" s="288">
        <v>943</v>
      </c>
      <c r="V44" s="289"/>
      <c r="W44" s="306"/>
      <c r="X44" s="307">
        <f t="shared" si="6"/>
        <v>2328</v>
      </c>
      <c r="Y44" s="292">
        <f t="shared" si="7"/>
        <v>-0.27061855670103097</v>
      </c>
    </row>
    <row r="45" spans="1:25" s="111" customFormat="1" ht="19.5" customHeight="1">
      <c r="A45" s="286" t="s">
        <v>383</v>
      </c>
      <c r="B45" s="287">
        <v>617</v>
      </c>
      <c r="C45" s="288">
        <v>396</v>
      </c>
      <c r="D45" s="289">
        <v>0</v>
      </c>
      <c r="E45" s="306">
        <v>0</v>
      </c>
      <c r="F45" s="307">
        <f t="shared" si="0"/>
        <v>1013</v>
      </c>
      <c r="G45" s="290">
        <f t="shared" si="1"/>
        <v>0.000859110172186711</v>
      </c>
      <c r="H45" s="287">
        <v>620</v>
      </c>
      <c r="I45" s="288">
        <v>487</v>
      </c>
      <c r="J45" s="289"/>
      <c r="K45" s="306"/>
      <c r="L45" s="307">
        <f t="shared" si="2"/>
        <v>1107</v>
      </c>
      <c r="M45" s="308">
        <f t="shared" si="3"/>
        <v>-0.08491418247515814</v>
      </c>
      <c r="N45" s="287">
        <v>617</v>
      </c>
      <c r="O45" s="288">
        <v>396</v>
      </c>
      <c r="P45" s="289"/>
      <c r="Q45" s="306"/>
      <c r="R45" s="307">
        <f t="shared" si="4"/>
        <v>1013</v>
      </c>
      <c r="S45" s="290">
        <f t="shared" si="5"/>
        <v>0.000859110172186711</v>
      </c>
      <c r="T45" s="301">
        <v>620</v>
      </c>
      <c r="U45" s="288">
        <v>487</v>
      </c>
      <c r="V45" s="289"/>
      <c r="W45" s="306"/>
      <c r="X45" s="307">
        <f t="shared" si="6"/>
        <v>1107</v>
      </c>
      <c r="Y45" s="292">
        <f t="shared" si="7"/>
        <v>-0.08491418247515814</v>
      </c>
    </row>
    <row r="46" spans="1:25" s="111" customFormat="1" ht="19.5" customHeight="1" thickBot="1">
      <c r="A46" s="293" t="s">
        <v>48</v>
      </c>
      <c r="B46" s="294">
        <v>125</v>
      </c>
      <c r="C46" s="295">
        <v>311</v>
      </c>
      <c r="D46" s="296">
        <v>0</v>
      </c>
      <c r="E46" s="309">
        <v>0</v>
      </c>
      <c r="F46" s="310">
        <f>SUM(B46:E46)</f>
        <v>436</v>
      </c>
      <c r="G46" s="297">
        <f>F46/$F$9</f>
        <v>0.0003697650889174788</v>
      </c>
      <c r="H46" s="294">
        <v>254</v>
      </c>
      <c r="I46" s="295">
        <v>244</v>
      </c>
      <c r="J46" s="296"/>
      <c r="K46" s="309">
        <v>8</v>
      </c>
      <c r="L46" s="310">
        <f>SUM(H46:K46)</f>
        <v>506</v>
      </c>
      <c r="M46" s="311">
        <f>IF(ISERROR(F46/L46-1),"         /0",(F46/L46-1))</f>
        <v>-0.13833992094861658</v>
      </c>
      <c r="N46" s="294">
        <v>125</v>
      </c>
      <c r="O46" s="295">
        <v>311</v>
      </c>
      <c r="P46" s="296"/>
      <c r="Q46" s="309">
        <v>0</v>
      </c>
      <c r="R46" s="310">
        <f>SUM(N46:Q46)</f>
        <v>436</v>
      </c>
      <c r="S46" s="297">
        <f>R46/$R$9</f>
        <v>0.0003697650889174788</v>
      </c>
      <c r="T46" s="310">
        <v>254</v>
      </c>
      <c r="U46" s="295">
        <v>244</v>
      </c>
      <c r="V46" s="296"/>
      <c r="W46" s="309">
        <v>8</v>
      </c>
      <c r="X46" s="310">
        <f>SUM(T46:W46)</f>
        <v>506</v>
      </c>
      <c r="Y46" s="299">
        <f>IF(ISERROR(R46/X46-1),"         /0",IF(R46/X46&gt;5,"  *  ",(R46/X46-1)))</f>
        <v>-0.13833992094861658</v>
      </c>
    </row>
    <row r="47" spans="1:25" s="142" customFormat="1" ht="19.5" customHeight="1">
      <c r="A47" s="151" t="s">
        <v>49</v>
      </c>
      <c r="B47" s="148">
        <f>SUM(B48:B50)</f>
        <v>13310</v>
      </c>
      <c r="C47" s="147">
        <f>SUM(C48:C50)</f>
        <v>14835</v>
      </c>
      <c r="D47" s="146">
        <f>SUM(D48:D50)</f>
        <v>1400</v>
      </c>
      <c r="E47" s="145">
        <f>SUM(E48:E50)</f>
        <v>1634</v>
      </c>
      <c r="F47" s="144">
        <f t="shared" si="0"/>
        <v>31179</v>
      </c>
      <c r="G47" s="149">
        <f t="shared" si="1"/>
        <v>0.026442444282931354</v>
      </c>
      <c r="H47" s="148">
        <f>SUM(H48:H50)</f>
        <v>14354</v>
      </c>
      <c r="I47" s="147">
        <f>SUM(I48:I50)</f>
        <v>14639</v>
      </c>
      <c r="J47" s="146">
        <f>SUM(J48:J50)</f>
        <v>475</v>
      </c>
      <c r="K47" s="145">
        <f>SUM(K48:K50)</f>
        <v>504</v>
      </c>
      <c r="L47" s="144">
        <f t="shared" si="2"/>
        <v>29972</v>
      </c>
      <c r="M47" s="150">
        <f t="shared" si="3"/>
        <v>0.040270919524889814</v>
      </c>
      <c r="N47" s="148">
        <f>SUM(N48:N50)</f>
        <v>13310</v>
      </c>
      <c r="O47" s="147">
        <f>SUM(O48:O50)</f>
        <v>14835</v>
      </c>
      <c r="P47" s="146">
        <f>SUM(P48:P50)</f>
        <v>1400</v>
      </c>
      <c r="Q47" s="145">
        <f>SUM(Q48:Q50)</f>
        <v>1634</v>
      </c>
      <c r="R47" s="144">
        <f t="shared" si="4"/>
        <v>31179</v>
      </c>
      <c r="S47" s="149">
        <f t="shared" si="5"/>
        <v>0.026442444282931354</v>
      </c>
      <c r="T47" s="148">
        <f>SUM(T48:T50)</f>
        <v>14354</v>
      </c>
      <c r="U47" s="147">
        <f>SUM(U48:U50)</f>
        <v>14639</v>
      </c>
      <c r="V47" s="146">
        <f>SUM(V48:V50)</f>
        <v>475</v>
      </c>
      <c r="W47" s="145">
        <f>SUM(W48:W50)</f>
        <v>504</v>
      </c>
      <c r="X47" s="144">
        <f t="shared" si="6"/>
        <v>29972</v>
      </c>
      <c r="Y47" s="143">
        <f t="shared" si="7"/>
        <v>0.040270919524889814</v>
      </c>
    </row>
    <row r="48" spans="1:25" ht="19.5" customHeight="1">
      <c r="A48" s="446" t="s">
        <v>384</v>
      </c>
      <c r="B48" s="447">
        <v>9296</v>
      </c>
      <c r="C48" s="448">
        <v>9746</v>
      </c>
      <c r="D48" s="449">
        <v>1400</v>
      </c>
      <c r="E48" s="450">
        <v>1517</v>
      </c>
      <c r="F48" s="451">
        <f t="shared" si="0"/>
        <v>21959</v>
      </c>
      <c r="G48" s="452">
        <f t="shared" si="1"/>
        <v>0.018623099971419532</v>
      </c>
      <c r="H48" s="447">
        <v>9692</v>
      </c>
      <c r="I48" s="448">
        <v>9507</v>
      </c>
      <c r="J48" s="449">
        <v>422</v>
      </c>
      <c r="K48" s="450">
        <v>419</v>
      </c>
      <c r="L48" s="451">
        <f t="shared" si="2"/>
        <v>20040</v>
      </c>
      <c r="M48" s="453">
        <f t="shared" si="3"/>
        <v>0.0957584830339322</v>
      </c>
      <c r="N48" s="447">
        <v>9296</v>
      </c>
      <c r="O48" s="448">
        <v>9746</v>
      </c>
      <c r="P48" s="449">
        <v>1400</v>
      </c>
      <c r="Q48" s="450">
        <v>1517</v>
      </c>
      <c r="R48" s="451">
        <f t="shared" si="4"/>
        <v>21959</v>
      </c>
      <c r="S48" s="452">
        <f t="shared" si="5"/>
        <v>0.018623099971419532</v>
      </c>
      <c r="T48" s="454">
        <v>9692</v>
      </c>
      <c r="U48" s="448">
        <v>9507</v>
      </c>
      <c r="V48" s="449">
        <v>422</v>
      </c>
      <c r="W48" s="450">
        <v>419</v>
      </c>
      <c r="X48" s="451">
        <f t="shared" si="6"/>
        <v>20040</v>
      </c>
      <c r="Y48" s="455">
        <f t="shared" si="7"/>
        <v>0.0957584830339322</v>
      </c>
    </row>
    <row r="49" spans="1:25" ht="19.5" customHeight="1">
      <c r="A49" s="436" t="s">
        <v>385</v>
      </c>
      <c r="B49" s="437">
        <v>3848</v>
      </c>
      <c r="C49" s="438">
        <v>5026</v>
      </c>
      <c r="D49" s="439">
        <v>0</v>
      </c>
      <c r="E49" s="440">
        <v>117</v>
      </c>
      <c r="F49" s="441">
        <f>SUM(B49:E49)</f>
        <v>8991</v>
      </c>
      <c r="G49" s="442">
        <f>F49/$F$9</f>
        <v>0.007625132831323513</v>
      </c>
      <c r="H49" s="437">
        <v>4294</v>
      </c>
      <c r="I49" s="438">
        <v>4656</v>
      </c>
      <c r="J49" s="439">
        <v>22</v>
      </c>
      <c r="K49" s="440">
        <v>23</v>
      </c>
      <c r="L49" s="441">
        <f>SUM(H49:K49)</f>
        <v>8995</v>
      </c>
      <c r="M49" s="443">
        <f>IF(ISERROR(F49/L49-1),"         /0",(F49/L49-1))</f>
        <v>-0.0004446914952751513</v>
      </c>
      <c r="N49" s="437">
        <v>3848</v>
      </c>
      <c r="O49" s="438">
        <v>5026</v>
      </c>
      <c r="P49" s="439">
        <v>0</v>
      </c>
      <c r="Q49" s="440">
        <v>117</v>
      </c>
      <c r="R49" s="441">
        <f>SUM(N49:Q49)</f>
        <v>8991</v>
      </c>
      <c r="S49" s="442">
        <f>R49/$R$9</f>
        <v>0.007625132831323513</v>
      </c>
      <c r="T49" s="445">
        <v>4294</v>
      </c>
      <c r="U49" s="438">
        <v>4656</v>
      </c>
      <c r="V49" s="439">
        <v>22</v>
      </c>
      <c r="W49" s="440">
        <v>23</v>
      </c>
      <c r="X49" s="441">
        <f>SUM(T49:W49)</f>
        <v>8995</v>
      </c>
      <c r="Y49" s="444">
        <f>IF(ISERROR(R49/X49-1),"         /0",IF(R49/X49&gt;5,"  *  ",(R49/X49-1)))</f>
        <v>-0.0004446914952751513</v>
      </c>
    </row>
    <row r="50" spans="1:25" ht="19.5" customHeight="1" thickBot="1">
      <c r="A50" s="286" t="s">
        <v>48</v>
      </c>
      <c r="B50" s="287">
        <v>166</v>
      </c>
      <c r="C50" s="288">
        <v>63</v>
      </c>
      <c r="D50" s="289">
        <v>0</v>
      </c>
      <c r="E50" s="306">
        <v>0</v>
      </c>
      <c r="F50" s="307">
        <f t="shared" si="0"/>
        <v>229</v>
      </c>
      <c r="G50" s="290">
        <f t="shared" si="1"/>
        <v>0.0001942114801883088</v>
      </c>
      <c r="H50" s="287">
        <v>368</v>
      </c>
      <c r="I50" s="288">
        <v>476</v>
      </c>
      <c r="J50" s="289">
        <v>31</v>
      </c>
      <c r="K50" s="306">
        <v>62</v>
      </c>
      <c r="L50" s="307">
        <f t="shared" si="2"/>
        <v>937</v>
      </c>
      <c r="M50" s="308">
        <f t="shared" si="3"/>
        <v>-0.7556029882604056</v>
      </c>
      <c r="N50" s="287">
        <v>166</v>
      </c>
      <c r="O50" s="288">
        <v>63</v>
      </c>
      <c r="P50" s="289"/>
      <c r="Q50" s="306"/>
      <c r="R50" s="307">
        <f t="shared" si="4"/>
        <v>229</v>
      </c>
      <c r="S50" s="290">
        <f t="shared" si="5"/>
        <v>0.0001942114801883088</v>
      </c>
      <c r="T50" s="301">
        <v>368</v>
      </c>
      <c r="U50" s="288">
        <v>476</v>
      </c>
      <c r="V50" s="289">
        <v>31</v>
      </c>
      <c r="W50" s="306">
        <v>62</v>
      </c>
      <c r="X50" s="307">
        <f t="shared" si="6"/>
        <v>937</v>
      </c>
      <c r="Y50" s="292">
        <f t="shared" si="7"/>
        <v>-0.7556029882604056</v>
      </c>
    </row>
    <row r="51" spans="1:25" s="111" customFormat="1" ht="19.5" customHeight="1" thickBot="1">
      <c r="A51" s="141" t="s">
        <v>48</v>
      </c>
      <c r="B51" s="138">
        <v>2477</v>
      </c>
      <c r="C51" s="137">
        <v>2661</v>
      </c>
      <c r="D51" s="136">
        <v>3</v>
      </c>
      <c r="E51" s="135">
        <v>3</v>
      </c>
      <c r="F51" s="134">
        <f t="shared" si="0"/>
        <v>5144</v>
      </c>
      <c r="G51" s="139">
        <f t="shared" si="1"/>
        <v>0.00436254958117319</v>
      </c>
      <c r="H51" s="138">
        <v>2580</v>
      </c>
      <c r="I51" s="137">
        <v>2490</v>
      </c>
      <c r="J51" s="136">
        <v>0</v>
      </c>
      <c r="K51" s="135">
        <v>0</v>
      </c>
      <c r="L51" s="134">
        <f t="shared" si="2"/>
        <v>5070</v>
      </c>
      <c r="M51" s="140">
        <f t="shared" si="3"/>
        <v>0.0145956607495068</v>
      </c>
      <c r="N51" s="138">
        <v>2477</v>
      </c>
      <c r="O51" s="137">
        <v>2661</v>
      </c>
      <c r="P51" s="136">
        <v>3</v>
      </c>
      <c r="Q51" s="135">
        <v>3</v>
      </c>
      <c r="R51" s="134">
        <f t="shared" si="4"/>
        <v>5144</v>
      </c>
      <c r="S51" s="139">
        <f t="shared" si="5"/>
        <v>0.00436254958117319</v>
      </c>
      <c r="T51" s="138">
        <v>2580</v>
      </c>
      <c r="U51" s="137">
        <v>2490</v>
      </c>
      <c r="V51" s="136">
        <v>0</v>
      </c>
      <c r="W51" s="135">
        <v>0</v>
      </c>
      <c r="X51" s="134">
        <f t="shared" si="6"/>
        <v>5070</v>
      </c>
      <c r="Y51" s="133">
        <f t="shared" si="7"/>
        <v>0.0145956607495068</v>
      </c>
    </row>
    <row r="52" ht="3" customHeight="1" thickTop="1">
      <c r="A52" s="63"/>
    </row>
    <row r="53" ht="14.25">
      <c r="A53" s="6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2:Y65536 M52:M65536 Y3 M3">
    <cfRule type="cellIs" priority="3" dxfId="97" operator="lessThan" stopIfTrue="1">
      <formula>0</formula>
    </cfRule>
  </conditionalFormatting>
  <conditionalFormatting sqref="M9:M51 Y9:Y51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7.8515625" style="86" customWidth="1"/>
    <col min="2" max="2" width="10.57421875" style="86" bestFit="1" customWidth="1"/>
    <col min="3" max="3" width="10.7109375" style="86" bestFit="1" customWidth="1"/>
    <col min="4" max="4" width="8.57421875" style="86" bestFit="1" customWidth="1"/>
    <col min="5" max="5" width="10.7109375" style="86" bestFit="1" customWidth="1"/>
    <col min="6" max="6" width="12.00390625" style="86" bestFit="1" customWidth="1"/>
    <col min="7" max="7" width="9.7109375" style="86" customWidth="1"/>
    <col min="8" max="8" width="10.57421875" style="86" bestFit="1" customWidth="1"/>
    <col min="9" max="9" width="10.7109375" style="86" bestFit="1" customWidth="1"/>
    <col min="10" max="10" width="8.57421875" style="86" customWidth="1"/>
    <col min="11" max="11" width="10.7109375" style="86" bestFit="1" customWidth="1"/>
    <col min="12" max="12" width="11.28125" style="86" customWidth="1"/>
    <col min="13" max="13" width="10.8515625" style="86" bestFit="1" customWidth="1"/>
    <col min="14" max="14" width="11.57421875" style="86" customWidth="1"/>
    <col min="15" max="15" width="11.28125" style="86" customWidth="1"/>
    <col min="16" max="16" width="9.00390625" style="86" customWidth="1"/>
    <col min="17" max="17" width="10.8515625" style="86" customWidth="1"/>
    <col min="18" max="18" width="12.7109375" style="86" bestFit="1" customWidth="1"/>
    <col min="19" max="19" width="9.8515625" style="86" bestFit="1" customWidth="1"/>
    <col min="20" max="21" width="11.140625" style="86" bestFit="1" customWidth="1"/>
    <col min="22" max="23" width="10.281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132" customFormat="1" ht="15.75" customHeight="1" thickBot="1" thickTop="1">
      <c r="A5" s="709" t="s">
        <v>60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99" customFormat="1" ht="26.25" customHeight="1">
      <c r="A6" s="710"/>
      <c r="B6" s="680" t="s">
        <v>151</v>
      </c>
      <c r="C6" s="681"/>
      <c r="D6" s="681"/>
      <c r="E6" s="681"/>
      <c r="F6" s="681"/>
      <c r="G6" s="685" t="s">
        <v>31</v>
      </c>
      <c r="H6" s="680" t="s">
        <v>152</v>
      </c>
      <c r="I6" s="681"/>
      <c r="J6" s="681"/>
      <c r="K6" s="681"/>
      <c r="L6" s="681"/>
      <c r="M6" s="682" t="s">
        <v>30</v>
      </c>
      <c r="N6" s="680" t="s">
        <v>153</v>
      </c>
      <c r="O6" s="681"/>
      <c r="P6" s="681"/>
      <c r="Q6" s="681"/>
      <c r="R6" s="681"/>
      <c r="S6" s="685" t="s">
        <v>31</v>
      </c>
      <c r="T6" s="680" t="s">
        <v>154</v>
      </c>
      <c r="U6" s="681"/>
      <c r="V6" s="681"/>
      <c r="W6" s="681"/>
      <c r="X6" s="681"/>
      <c r="Y6" s="698" t="s">
        <v>30</v>
      </c>
    </row>
    <row r="7" spans="1:25" s="99" customFormat="1" ht="26.25" customHeight="1">
      <c r="A7" s="711"/>
      <c r="B7" s="703" t="s">
        <v>20</v>
      </c>
      <c r="C7" s="702"/>
      <c r="D7" s="701" t="s">
        <v>19</v>
      </c>
      <c r="E7" s="702"/>
      <c r="F7" s="693" t="s">
        <v>15</v>
      </c>
      <c r="G7" s="686"/>
      <c r="H7" s="703" t="s">
        <v>20</v>
      </c>
      <c r="I7" s="702"/>
      <c r="J7" s="701" t="s">
        <v>19</v>
      </c>
      <c r="K7" s="702"/>
      <c r="L7" s="693" t="s">
        <v>15</v>
      </c>
      <c r="M7" s="683"/>
      <c r="N7" s="703" t="s">
        <v>20</v>
      </c>
      <c r="O7" s="702"/>
      <c r="P7" s="701" t="s">
        <v>19</v>
      </c>
      <c r="Q7" s="702"/>
      <c r="R7" s="693" t="s">
        <v>15</v>
      </c>
      <c r="S7" s="686"/>
      <c r="T7" s="703" t="s">
        <v>20</v>
      </c>
      <c r="U7" s="702"/>
      <c r="V7" s="701" t="s">
        <v>19</v>
      </c>
      <c r="W7" s="702"/>
      <c r="X7" s="693" t="s">
        <v>15</v>
      </c>
      <c r="Y7" s="699"/>
    </row>
    <row r="8" spans="1:25" s="128" customFormat="1" ht="15" thickBot="1">
      <c r="A8" s="712"/>
      <c r="B8" s="131" t="s">
        <v>17</v>
      </c>
      <c r="C8" s="129" t="s">
        <v>16</v>
      </c>
      <c r="D8" s="130" t="s">
        <v>17</v>
      </c>
      <c r="E8" s="129" t="s">
        <v>16</v>
      </c>
      <c r="F8" s="694"/>
      <c r="G8" s="687"/>
      <c r="H8" s="131" t="s">
        <v>17</v>
      </c>
      <c r="I8" s="129" t="s">
        <v>16</v>
      </c>
      <c r="J8" s="130" t="s">
        <v>17</v>
      </c>
      <c r="K8" s="129" t="s">
        <v>16</v>
      </c>
      <c r="L8" s="694"/>
      <c r="M8" s="684"/>
      <c r="N8" s="131" t="s">
        <v>17</v>
      </c>
      <c r="O8" s="129" t="s">
        <v>16</v>
      </c>
      <c r="P8" s="130" t="s">
        <v>17</v>
      </c>
      <c r="Q8" s="129" t="s">
        <v>16</v>
      </c>
      <c r="R8" s="694"/>
      <c r="S8" s="687"/>
      <c r="T8" s="131" t="s">
        <v>17</v>
      </c>
      <c r="U8" s="129" t="s">
        <v>16</v>
      </c>
      <c r="V8" s="130" t="s">
        <v>17</v>
      </c>
      <c r="W8" s="129" t="s">
        <v>16</v>
      </c>
      <c r="X8" s="694"/>
      <c r="Y8" s="700"/>
    </row>
    <row r="9" spans="1:25" s="88" customFormat="1" ht="18" customHeight="1" thickBot="1" thickTop="1">
      <c r="A9" s="161" t="s">
        <v>22</v>
      </c>
      <c r="B9" s="241">
        <f>B10+B25+B43+B58+B72+B81</f>
        <v>582540</v>
      </c>
      <c r="C9" s="242">
        <f>C10+C25+C43+C58+C72+C81</f>
        <v>577702</v>
      </c>
      <c r="D9" s="243">
        <f>D10+D25+D43+D58+D72+D81</f>
        <v>9537</v>
      </c>
      <c r="E9" s="242">
        <f>E10+E25+E43+E58+E72+E81</f>
        <v>9348</v>
      </c>
      <c r="F9" s="243">
        <f aca="true" t="shared" si="0" ref="F9:F45">SUM(B9:E9)</f>
        <v>1179127</v>
      </c>
      <c r="G9" s="244">
        <f aca="true" t="shared" si="1" ref="G9:G45">F9/$F$9</f>
        <v>1</v>
      </c>
      <c r="H9" s="241">
        <f>H10+H25+H43+H58+H72+H81</f>
        <v>563580</v>
      </c>
      <c r="I9" s="242">
        <f>I10+I25+I43+I58+I72+I81</f>
        <v>548420</v>
      </c>
      <c r="J9" s="243">
        <f>J10+J25+J43+J58+J72+J81</f>
        <v>2837</v>
      </c>
      <c r="K9" s="242">
        <f>K10+K25+K43+K58+K72+K81</f>
        <v>3208</v>
      </c>
      <c r="L9" s="243">
        <f aca="true" t="shared" si="2" ref="L9:L45">SUM(H9:K9)</f>
        <v>1118045</v>
      </c>
      <c r="M9" s="245">
        <f aca="true" t="shared" si="3" ref="M9:M45">IF(ISERROR(F9/L9-1),"         /0",(F9/L9-1))</f>
        <v>0.05463286361461295</v>
      </c>
      <c r="N9" s="241">
        <f>N10+N25+N43+N58+N72+N81</f>
        <v>582540</v>
      </c>
      <c r="O9" s="242">
        <f>O10+O25+O43+O58+O72+O81</f>
        <v>577702</v>
      </c>
      <c r="P9" s="243">
        <f>P10+P25+P43+P58+P72+P81</f>
        <v>9537</v>
      </c>
      <c r="Q9" s="242">
        <f>Q10+Q25+Q43+Q58+Q72+Q81</f>
        <v>9348</v>
      </c>
      <c r="R9" s="243">
        <f aca="true" t="shared" si="4" ref="R9:R45">SUM(N9:Q9)</f>
        <v>1179127</v>
      </c>
      <c r="S9" s="244">
        <f aca="true" t="shared" si="5" ref="S9:S45">R9/$R$9</f>
        <v>1</v>
      </c>
      <c r="T9" s="241">
        <f>T10+T25+T43+T58+T72+T81</f>
        <v>563580</v>
      </c>
      <c r="U9" s="242">
        <f>U10+U25+U43+U58+U72+U81</f>
        <v>548420</v>
      </c>
      <c r="V9" s="243">
        <f>V10+V25+V43+V58+V72+V81</f>
        <v>2837</v>
      </c>
      <c r="W9" s="242">
        <f>W10+W25+W43+W58+W72+W81</f>
        <v>3208</v>
      </c>
      <c r="X9" s="243">
        <f aca="true" t="shared" si="6" ref="X9:X45">SUM(T9:W9)</f>
        <v>1118045</v>
      </c>
      <c r="Y9" s="245">
        <f>IF(ISERROR(R9/X9-1),"         /0",(R9/X9-1))</f>
        <v>0.05463286361461295</v>
      </c>
    </row>
    <row r="10" spans="1:25" s="142" customFormat="1" ht="19.5" customHeight="1">
      <c r="A10" s="151" t="s">
        <v>53</v>
      </c>
      <c r="B10" s="148">
        <f>SUM(B11:B24)</f>
        <v>162282</v>
      </c>
      <c r="C10" s="147">
        <f>SUM(C11:C24)</f>
        <v>162579</v>
      </c>
      <c r="D10" s="146">
        <f>SUM(D11:D24)</f>
        <v>554</v>
      </c>
      <c r="E10" s="147">
        <f>SUM(E11:E24)</f>
        <v>879</v>
      </c>
      <c r="F10" s="146">
        <f t="shared" si="0"/>
        <v>326294</v>
      </c>
      <c r="G10" s="149">
        <f t="shared" si="1"/>
        <v>0.276725068631284</v>
      </c>
      <c r="H10" s="148">
        <f>SUM(H11:H24)</f>
        <v>154393</v>
      </c>
      <c r="I10" s="147">
        <f>SUM(I11:I24)</f>
        <v>150502</v>
      </c>
      <c r="J10" s="146">
        <f>SUM(J11:J24)</f>
        <v>166</v>
      </c>
      <c r="K10" s="147">
        <f>SUM(K11:K24)</f>
        <v>199</v>
      </c>
      <c r="L10" s="146">
        <f t="shared" si="2"/>
        <v>305260</v>
      </c>
      <c r="M10" s="150">
        <f t="shared" si="3"/>
        <v>0.06890519557098873</v>
      </c>
      <c r="N10" s="148">
        <f>SUM(N11:N24)</f>
        <v>162282</v>
      </c>
      <c r="O10" s="147">
        <f>SUM(O11:O24)</f>
        <v>162579</v>
      </c>
      <c r="P10" s="146">
        <f>SUM(P11:P24)</f>
        <v>554</v>
      </c>
      <c r="Q10" s="147">
        <f>SUM(Q11:Q24)</f>
        <v>879</v>
      </c>
      <c r="R10" s="146">
        <f t="shared" si="4"/>
        <v>326294</v>
      </c>
      <c r="S10" s="149">
        <f t="shared" si="5"/>
        <v>0.276725068631284</v>
      </c>
      <c r="T10" s="148">
        <f>SUM(T11:T24)</f>
        <v>154393</v>
      </c>
      <c r="U10" s="147">
        <f>SUM(U11:U24)</f>
        <v>150502</v>
      </c>
      <c r="V10" s="146">
        <f>SUM(V11:V24)</f>
        <v>166</v>
      </c>
      <c r="W10" s="147">
        <f>SUM(W11:W24)</f>
        <v>199</v>
      </c>
      <c r="X10" s="146">
        <f t="shared" si="6"/>
        <v>305260</v>
      </c>
      <c r="Y10" s="143">
        <f aca="true" t="shared" si="7" ref="Y10:Y45">IF(ISERROR(R10/X10-1),"         /0",IF(R10/X10&gt;5,"  *  ",(R10/X10-1)))</f>
        <v>0.06890519557098873</v>
      </c>
    </row>
    <row r="11" spans="1:25" ht="19.5" customHeight="1">
      <c r="A11" s="279" t="s">
        <v>159</v>
      </c>
      <c r="B11" s="280">
        <v>58326</v>
      </c>
      <c r="C11" s="281">
        <v>60633</v>
      </c>
      <c r="D11" s="282">
        <v>458</v>
      </c>
      <c r="E11" s="281">
        <v>770</v>
      </c>
      <c r="F11" s="282">
        <f t="shared" si="0"/>
        <v>120187</v>
      </c>
      <c r="G11" s="283">
        <f t="shared" si="1"/>
        <v>0.10192879986634179</v>
      </c>
      <c r="H11" s="280">
        <v>58315</v>
      </c>
      <c r="I11" s="281">
        <v>57620</v>
      </c>
      <c r="J11" s="282">
        <v>158</v>
      </c>
      <c r="K11" s="281">
        <v>185</v>
      </c>
      <c r="L11" s="282">
        <f t="shared" si="2"/>
        <v>116278</v>
      </c>
      <c r="M11" s="284">
        <f t="shared" si="3"/>
        <v>0.03361770928292551</v>
      </c>
      <c r="N11" s="280">
        <v>58326</v>
      </c>
      <c r="O11" s="281">
        <v>60633</v>
      </c>
      <c r="P11" s="282">
        <v>458</v>
      </c>
      <c r="Q11" s="281">
        <v>770</v>
      </c>
      <c r="R11" s="282">
        <f t="shared" si="4"/>
        <v>120187</v>
      </c>
      <c r="S11" s="283">
        <f t="shared" si="5"/>
        <v>0.10192879986634179</v>
      </c>
      <c r="T11" s="280">
        <v>58315</v>
      </c>
      <c r="U11" s="281">
        <v>57620</v>
      </c>
      <c r="V11" s="282">
        <v>158</v>
      </c>
      <c r="W11" s="281">
        <v>185</v>
      </c>
      <c r="X11" s="282">
        <f t="shared" si="6"/>
        <v>116278</v>
      </c>
      <c r="Y11" s="285">
        <f t="shared" si="7"/>
        <v>0.03361770928292551</v>
      </c>
    </row>
    <row r="12" spans="1:25" ht="19.5" customHeight="1">
      <c r="A12" s="286" t="s">
        <v>178</v>
      </c>
      <c r="B12" s="287">
        <v>27798</v>
      </c>
      <c r="C12" s="288">
        <v>28741</v>
      </c>
      <c r="D12" s="289">
        <v>0</v>
      </c>
      <c r="E12" s="288">
        <v>0</v>
      </c>
      <c r="F12" s="289">
        <f t="shared" si="0"/>
        <v>56539</v>
      </c>
      <c r="G12" s="290">
        <f t="shared" si="1"/>
        <v>0.047949881564920485</v>
      </c>
      <c r="H12" s="287">
        <v>21231</v>
      </c>
      <c r="I12" s="288">
        <v>20155</v>
      </c>
      <c r="J12" s="289"/>
      <c r="K12" s="288"/>
      <c r="L12" s="289">
        <f t="shared" si="2"/>
        <v>41386</v>
      </c>
      <c r="M12" s="291">
        <f t="shared" si="3"/>
        <v>0.3661383076402649</v>
      </c>
      <c r="N12" s="287">
        <v>27798</v>
      </c>
      <c r="O12" s="288">
        <v>28741</v>
      </c>
      <c r="P12" s="289"/>
      <c r="Q12" s="288"/>
      <c r="R12" s="289">
        <f t="shared" si="4"/>
        <v>56539</v>
      </c>
      <c r="S12" s="290">
        <f t="shared" si="5"/>
        <v>0.047949881564920485</v>
      </c>
      <c r="T12" s="287">
        <v>21231</v>
      </c>
      <c r="U12" s="288">
        <v>20155</v>
      </c>
      <c r="V12" s="289"/>
      <c r="W12" s="288"/>
      <c r="X12" s="289">
        <f t="shared" si="6"/>
        <v>41386</v>
      </c>
      <c r="Y12" s="292">
        <f t="shared" si="7"/>
        <v>0.3661383076402649</v>
      </c>
    </row>
    <row r="13" spans="1:25" ht="19.5" customHeight="1">
      <c r="A13" s="286" t="s">
        <v>180</v>
      </c>
      <c r="B13" s="287">
        <v>20121</v>
      </c>
      <c r="C13" s="288">
        <v>19585</v>
      </c>
      <c r="D13" s="289">
        <v>0</v>
      </c>
      <c r="E13" s="288">
        <v>0</v>
      </c>
      <c r="F13" s="289">
        <f>SUM(B13:E13)</f>
        <v>39706</v>
      </c>
      <c r="G13" s="290">
        <f>F13/$F$9</f>
        <v>0.03367406564348031</v>
      </c>
      <c r="H13" s="287">
        <v>17349</v>
      </c>
      <c r="I13" s="288">
        <v>16426</v>
      </c>
      <c r="J13" s="289"/>
      <c r="K13" s="288"/>
      <c r="L13" s="289">
        <f>SUM(H13:K13)</f>
        <v>33775</v>
      </c>
      <c r="M13" s="291">
        <f>IF(ISERROR(F13/L13-1),"         /0",(F13/L13-1))</f>
        <v>0.17560325684678024</v>
      </c>
      <c r="N13" s="287">
        <v>20121</v>
      </c>
      <c r="O13" s="288">
        <v>19585</v>
      </c>
      <c r="P13" s="289"/>
      <c r="Q13" s="288"/>
      <c r="R13" s="289">
        <f>SUM(N13:Q13)</f>
        <v>39706</v>
      </c>
      <c r="S13" s="290">
        <f>R13/$R$9</f>
        <v>0.03367406564348031</v>
      </c>
      <c r="T13" s="287">
        <v>17349</v>
      </c>
      <c r="U13" s="288">
        <v>16426</v>
      </c>
      <c r="V13" s="289"/>
      <c r="W13" s="288"/>
      <c r="X13" s="289">
        <f>SUM(T13:W13)</f>
        <v>33775</v>
      </c>
      <c r="Y13" s="292">
        <f>IF(ISERROR(R13/X13-1),"         /0",IF(R13/X13&gt;5,"  *  ",(R13/X13-1)))</f>
        <v>0.17560325684678024</v>
      </c>
    </row>
    <row r="14" spans="1:25" ht="19.5" customHeight="1">
      <c r="A14" s="286" t="s">
        <v>183</v>
      </c>
      <c r="B14" s="287">
        <v>14333</v>
      </c>
      <c r="C14" s="288">
        <v>14210</v>
      </c>
      <c r="D14" s="289">
        <v>0</v>
      </c>
      <c r="E14" s="288">
        <v>0</v>
      </c>
      <c r="F14" s="289">
        <f t="shared" si="0"/>
        <v>28543</v>
      </c>
      <c r="G14" s="290">
        <f t="shared" si="1"/>
        <v>0.024206892048099993</v>
      </c>
      <c r="H14" s="287">
        <v>12651</v>
      </c>
      <c r="I14" s="288">
        <v>12670</v>
      </c>
      <c r="J14" s="289"/>
      <c r="K14" s="288"/>
      <c r="L14" s="289">
        <f t="shared" si="2"/>
        <v>25321</v>
      </c>
      <c r="M14" s="291">
        <f t="shared" si="3"/>
        <v>0.12724615931440297</v>
      </c>
      <c r="N14" s="287">
        <v>14333</v>
      </c>
      <c r="O14" s="288">
        <v>14210</v>
      </c>
      <c r="P14" s="289"/>
      <c r="Q14" s="288"/>
      <c r="R14" s="289">
        <f t="shared" si="4"/>
        <v>28543</v>
      </c>
      <c r="S14" s="290">
        <f t="shared" si="5"/>
        <v>0.024206892048099993</v>
      </c>
      <c r="T14" s="287">
        <v>12651</v>
      </c>
      <c r="U14" s="288">
        <v>12670</v>
      </c>
      <c r="V14" s="289"/>
      <c r="W14" s="288"/>
      <c r="X14" s="289">
        <f t="shared" si="6"/>
        <v>25321</v>
      </c>
      <c r="Y14" s="292">
        <f t="shared" si="7"/>
        <v>0.12724615931440297</v>
      </c>
    </row>
    <row r="15" spans="1:25" ht="19.5" customHeight="1">
      <c r="A15" s="286" t="s">
        <v>188</v>
      </c>
      <c r="B15" s="287">
        <v>10596</v>
      </c>
      <c r="C15" s="288">
        <v>10935</v>
      </c>
      <c r="D15" s="289">
        <v>0</v>
      </c>
      <c r="E15" s="288">
        <v>0</v>
      </c>
      <c r="F15" s="289">
        <f>SUM(B15:E15)</f>
        <v>21531</v>
      </c>
      <c r="G15" s="290">
        <f>F15/$F$9</f>
        <v>0.01826011956303265</v>
      </c>
      <c r="H15" s="287">
        <v>11142</v>
      </c>
      <c r="I15" s="288">
        <v>12179</v>
      </c>
      <c r="J15" s="289"/>
      <c r="K15" s="288"/>
      <c r="L15" s="289">
        <f>SUM(H15:K15)</f>
        <v>23321</v>
      </c>
      <c r="M15" s="291">
        <f>IF(ISERROR(F15/L15-1),"         /0",(F15/L15-1))</f>
        <v>-0.07675485613824451</v>
      </c>
      <c r="N15" s="287">
        <v>10596</v>
      </c>
      <c r="O15" s="288">
        <v>10935</v>
      </c>
      <c r="P15" s="289"/>
      <c r="Q15" s="288"/>
      <c r="R15" s="289">
        <f>SUM(N15:Q15)</f>
        <v>21531</v>
      </c>
      <c r="S15" s="290">
        <f>R15/$R$9</f>
        <v>0.01826011956303265</v>
      </c>
      <c r="T15" s="287">
        <v>11142</v>
      </c>
      <c r="U15" s="288">
        <v>12179</v>
      </c>
      <c r="V15" s="289"/>
      <c r="W15" s="288"/>
      <c r="X15" s="289">
        <f>SUM(T15:W15)</f>
        <v>23321</v>
      </c>
      <c r="Y15" s="292">
        <f>IF(ISERROR(R15/X15-1),"         /0",IF(R15/X15&gt;5,"  *  ",(R15/X15-1)))</f>
        <v>-0.07675485613824451</v>
      </c>
    </row>
    <row r="16" spans="1:25" ht="19.5" customHeight="1">
      <c r="A16" s="286" t="s">
        <v>193</v>
      </c>
      <c r="B16" s="287">
        <v>7733</v>
      </c>
      <c r="C16" s="288">
        <v>6999</v>
      </c>
      <c r="D16" s="289">
        <v>0</v>
      </c>
      <c r="E16" s="288">
        <v>0</v>
      </c>
      <c r="F16" s="289">
        <f>SUM(B16:E16)</f>
        <v>14732</v>
      </c>
      <c r="G16" s="290">
        <f>F16/$F$9</f>
        <v>0.012493989197092424</v>
      </c>
      <c r="H16" s="287">
        <v>7681</v>
      </c>
      <c r="I16" s="288">
        <v>7212</v>
      </c>
      <c r="J16" s="289"/>
      <c r="K16" s="288"/>
      <c r="L16" s="289">
        <f>SUM(H16:K16)</f>
        <v>14893</v>
      </c>
      <c r="M16" s="291">
        <f>IF(ISERROR(F16/L16-1),"         /0",(F16/L16-1))</f>
        <v>-0.010810447861411387</v>
      </c>
      <c r="N16" s="287">
        <v>7733</v>
      </c>
      <c r="O16" s="288">
        <v>6999</v>
      </c>
      <c r="P16" s="289"/>
      <c r="Q16" s="288"/>
      <c r="R16" s="289">
        <f>SUM(N16:Q16)</f>
        <v>14732</v>
      </c>
      <c r="S16" s="290">
        <f>R16/$R$9</f>
        <v>0.012493989197092424</v>
      </c>
      <c r="T16" s="287">
        <v>7681</v>
      </c>
      <c r="U16" s="288">
        <v>7212</v>
      </c>
      <c r="V16" s="289"/>
      <c r="W16" s="288"/>
      <c r="X16" s="289">
        <f>SUM(T16:W16)</f>
        <v>14893</v>
      </c>
      <c r="Y16" s="292">
        <f>IF(ISERROR(R16/X16-1),"         /0",IF(R16/X16&gt;5,"  *  ",(R16/X16-1)))</f>
        <v>-0.010810447861411387</v>
      </c>
    </row>
    <row r="17" spans="1:25" ht="19.5" customHeight="1">
      <c r="A17" s="286" t="s">
        <v>196</v>
      </c>
      <c r="B17" s="287">
        <v>5372</v>
      </c>
      <c r="C17" s="288">
        <v>4888</v>
      </c>
      <c r="D17" s="289">
        <v>0</v>
      </c>
      <c r="E17" s="288">
        <v>0</v>
      </c>
      <c r="F17" s="289">
        <f>SUM(B17:E17)</f>
        <v>10260</v>
      </c>
      <c r="G17" s="290">
        <f>F17/$F$9</f>
        <v>0.008701352780489294</v>
      </c>
      <c r="H17" s="287">
        <v>4460</v>
      </c>
      <c r="I17" s="288">
        <v>4474</v>
      </c>
      <c r="J17" s="289">
        <v>0</v>
      </c>
      <c r="K17" s="288">
        <v>0</v>
      </c>
      <c r="L17" s="289">
        <f>SUM(H17:K17)</f>
        <v>8934</v>
      </c>
      <c r="M17" s="291">
        <f>IF(ISERROR(F17/L17-1),"         /0",(F17/L17-1))</f>
        <v>0.14842175957018133</v>
      </c>
      <c r="N17" s="287">
        <v>5372</v>
      </c>
      <c r="O17" s="288">
        <v>4888</v>
      </c>
      <c r="P17" s="289"/>
      <c r="Q17" s="288"/>
      <c r="R17" s="289">
        <f>SUM(N17:Q17)</f>
        <v>10260</v>
      </c>
      <c r="S17" s="290">
        <f>R17/$R$9</f>
        <v>0.008701352780489294</v>
      </c>
      <c r="T17" s="287">
        <v>4460</v>
      </c>
      <c r="U17" s="288">
        <v>4474</v>
      </c>
      <c r="V17" s="289">
        <v>0</v>
      </c>
      <c r="W17" s="288">
        <v>0</v>
      </c>
      <c r="X17" s="289">
        <f>SUM(T17:W17)</f>
        <v>8934</v>
      </c>
      <c r="Y17" s="292">
        <f>IF(ISERROR(R17/X17-1),"         /0",IF(R17/X17&gt;5,"  *  ",(R17/X17-1)))</f>
        <v>0.14842175957018133</v>
      </c>
    </row>
    <row r="18" spans="1:25" ht="19.5" customHeight="1">
      <c r="A18" s="286" t="s">
        <v>160</v>
      </c>
      <c r="B18" s="287">
        <v>4587</v>
      </c>
      <c r="C18" s="288">
        <v>4031</v>
      </c>
      <c r="D18" s="289">
        <v>0</v>
      </c>
      <c r="E18" s="288">
        <v>0</v>
      </c>
      <c r="F18" s="289">
        <f>SUM(B18:E18)</f>
        <v>8618</v>
      </c>
      <c r="G18" s="290">
        <f>F18/$F$9</f>
        <v>0.0073087971015844775</v>
      </c>
      <c r="H18" s="287">
        <v>3870</v>
      </c>
      <c r="I18" s="288">
        <v>3697</v>
      </c>
      <c r="J18" s="289"/>
      <c r="K18" s="288"/>
      <c r="L18" s="289">
        <f>SUM(H18:K18)</f>
        <v>7567</v>
      </c>
      <c r="M18" s="291">
        <f>IF(ISERROR(F18/L18-1),"         /0",(F18/L18-1))</f>
        <v>0.13889255979912773</v>
      </c>
      <c r="N18" s="287">
        <v>4587</v>
      </c>
      <c r="O18" s="288">
        <v>4031</v>
      </c>
      <c r="P18" s="289"/>
      <c r="Q18" s="288"/>
      <c r="R18" s="289">
        <f>SUM(N18:Q18)</f>
        <v>8618</v>
      </c>
      <c r="S18" s="290">
        <f>R18/$R$9</f>
        <v>0.0073087971015844775</v>
      </c>
      <c r="T18" s="287">
        <v>3870</v>
      </c>
      <c r="U18" s="288">
        <v>3697</v>
      </c>
      <c r="V18" s="289"/>
      <c r="W18" s="288"/>
      <c r="X18" s="289">
        <f>SUM(T18:W18)</f>
        <v>7567</v>
      </c>
      <c r="Y18" s="292">
        <f>IF(ISERROR(R18/X18-1),"         /0",IF(R18/X18&gt;5,"  *  ",(R18/X18-1)))</f>
        <v>0.13889255979912773</v>
      </c>
    </row>
    <row r="19" spans="1:25" ht="19.5" customHeight="1">
      <c r="A19" s="286" t="s">
        <v>181</v>
      </c>
      <c r="B19" s="287">
        <v>3664</v>
      </c>
      <c r="C19" s="288">
        <v>4551</v>
      </c>
      <c r="D19" s="289">
        <v>0</v>
      </c>
      <c r="E19" s="288">
        <v>0</v>
      </c>
      <c r="F19" s="289">
        <f>SUM(B19:E19)</f>
        <v>8215</v>
      </c>
      <c r="G19" s="290">
        <f>F19/$F$9</f>
        <v>0.006967018819855707</v>
      </c>
      <c r="H19" s="287">
        <v>3171</v>
      </c>
      <c r="I19" s="288">
        <v>2401</v>
      </c>
      <c r="J19" s="289"/>
      <c r="K19" s="288"/>
      <c r="L19" s="289">
        <f>SUM(H19:K19)</f>
        <v>5572</v>
      </c>
      <c r="M19" s="291">
        <f>IF(ISERROR(F19/L19-1),"         /0",(F19/L19-1))</f>
        <v>0.47433596554199564</v>
      </c>
      <c r="N19" s="287">
        <v>3664</v>
      </c>
      <c r="O19" s="288">
        <v>4551</v>
      </c>
      <c r="P19" s="289"/>
      <c r="Q19" s="288"/>
      <c r="R19" s="289">
        <f>SUM(N19:Q19)</f>
        <v>8215</v>
      </c>
      <c r="S19" s="290">
        <f>R19/$R$9</f>
        <v>0.006967018819855707</v>
      </c>
      <c r="T19" s="287">
        <v>3171</v>
      </c>
      <c r="U19" s="288">
        <v>2401</v>
      </c>
      <c r="V19" s="289"/>
      <c r="W19" s="288"/>
      <c r="X19" s="289">
        <f>SUM(T19:W19)</f>
        <v>5572</v>
      </c>
      <c r="Y19" s="292">
        <f>IF(ISERROR(R19/X19-1),"         /0",IF(R19/X19&gt;5,"  *  ",(R19/X19-1)))</f>
        <v>0.47433596554199564</v>
      </c>
    </row>
    <row r="20" spans="1:25" ht="19.5" customHeight="1">
      <c r="A20" s="286" t="s">
        <v>192</v>
      </c>
      <c r="B20" s="287">
        <v>3339</v>
      </c>
      <c r="C20" s="288">
        <v>3293</v>
      </c>
      <c r="D20" s="289">
        <v>0</v>
      </c>
      <c r="E20" s="288">
        <v>0</v>
      </c>
      <c r="F20" s="289">
        <f t="shared" si="0"/>
        <v>6632</v>
      </c>
      <c r="G20" s="290">
        <f t="shared" si="1"/>
        <v>0.005624500159864035</v>
      </c>
      <c r="H20" s="287">
        <v>4800</v>
      </c>
      <c r="I20" s="288">
        <v>4993</v>
      </c>
      <c r="J20" s="289"/>
      <c r="K20" s="288"/>
      <c r="L20" s="289">
        <f t="shared" si="2"/>
        <v>9793</v>
      </c>
      <c r="M20" s="291">
        <f t="shared" si="3"/>
        <v>-0.322781578678648</v>
      </c>
      <c r="N20" s="287">
        <v>3339</v>
      </c>
      <c r="O20" s="288">
        <v>3293</v>
      </c>
      <c r="P20" s="289"/>
      <c r="Q20" s="288"/>
      <c r="R20" s="289">
        <f t="shared" si="4"/>
        <v>6632</v>
      </c>
      <c r="S20" s="290">
        <f t="shared" si="5"/>
        <v>0.005624500159864035</v>
      </c>
      <c r="T20" s="287">
        <v>4800</v>
      </c>
      <c r="U20" s="288">
        <v>4993</v>
      </c>
      <c r="V20" s="289"/>
      <c r="W20" s="288"/>
      <c r="X20" s="289">
        <f t="shared" si="6"/>
        <v>9793</v>
      </c>
      <c r="Y20" s="292">
        <f t="shared" si="7"/>
        <v>-0.322781578678648</v>
      </c>
    </row>
    <row r="21" spans="1:25" ht="19.5" customHeight="1">
      <c r="A21" s="286" t="s">
        <v>161</v>
      </c>
      <c r="B21" s="287">
        <v>3141</v>
      </c>
      <c r="C21" s="288">
        <v>2619</v>
      </c>
      <c r="D21" s="289">
        <v>0</v>
      </c>
      <c r="E21" s="288">
        <v>0</v>
      </c>
      <c r="F21" s="289">
        <f>SUM(B21:E21)</f>
        <v>5760</v>
      </c>
      <c r="G21" s="290">
        <f>F21/$F$9</f>
        <v>0.004884969982029077</v>
      </c>
      <c r="H21" s="287">
        <v>5256</v>
      </c>
      <c r="I21" s="288">
        <v>4242</v>
      </c>
      <c r="J21" s="289"/>
      <c r="K21" s="288"/>
      <c r="L21" s="289">
        <f>SUM(H21:K21)</f>
        <v>9498</v>
      </c>
      <c r="M21" s="291">
        <f>IF(ISERROR(F21/L21-1),"         /0",(F21/L21-1))</f>
        <v>-0.3935565382185723</v>
      </c>
      <c r="N21" s="287">
        <v>3141</v>
      </c>
      <c r="O21" s="288">
        <v>2619</v>
      </c>
      <c r="P21" s="289"/>
      <c r="Q21" s="288"/>
      <c r="R21" s="289">
        <f>SUM(N21:Q21)</f>
        <v>5760</v>
      </c>
      <c r="S21" s="290">
        <f>R21/$R$9</f>
        <v>0.004884969982029077</v>
      </c>
      <c r="T21" s="287">
        <v>5256</v>
      </c>
      <c r="U21" s="288">
        <v>4242</v>
      </c>
      <c r="V21" s="289"/>
      <c r="W21" s="288"/>
      <c r="X21" s="289">
        <f>SUM(T21:W21)</f>
        <v>9498</v>
      </c>
      <c r="Y21" s="292">
        <f>IF(ISERROR(R21/X21-1),"         /0",IF(R21/X21&gt;5,"  *  ",(R21/X21-1)))</f>
        <v>-0.3935565382185723</v>
      </c>
    </row>
    <row r="22" spans="1:25" ht="19.5" customHeight="1">
      <c r="A22" s="286" t="s">
        <v>190</v>
      </c>
      <c r="B22" s="287">
        <v>2795</v>
      </c>
      <c r="C22" s="288">
        <v>1591</v>
      </c>
      <c r="D22" s="289">
        <v>0</v>
      </c>
      <c r="E22" s="288">
        <v>0</v>
      </c>
      <c r="F22" s="289">
        <f t="shared" si="0"/>
        <v>4386</v>
      </c>
      <c r="G22" s="290">
        <f t="shared" si="1"/>
        <v>0.0037197011008992245</v>
      </c>
      <c r="H22" s="287">
        <v>2186</v>
      </c>
      <c r="I22" s="288">
        <v>2158</v>
      </c>
      <c r="J22" s="289"/>
      <c r="K22" s="288"/>
      <c r="L22" s="289">
        <f t="shared" si="2"/>
        <v>4344</v>
      </c>
      <c r="M22" s="291">
        <f t="shared" si="3"/>
        <v>0.00966850828729271</v>
      </c>
      <c r="N22" s="287">
        <v>2795</v>
      </c>
      <c r="O22" s="288">
        <v>1591</v>
      </c>
      <c r="P22" s="289"/>
      <c r="Q22" s="288"/>
      <c r="R22" s="289">
        <f t="shared" si="4"/>
        <v>4386</v>
      </c>
      <c r="S22" s="290">
        <f t="shared" si="5"/>
        <v>0.0037197011008992245</v>
      </c>
      <c r="T22" s="287">
        <v>2186</v>
      </c>
      <c r="U22" s="288">
        <v>2158</v>
      </c>
      <c r="V22" s="289"/>
      <c r="W22" s="288"/>
      <c r="X22" s="289">
        <f t="shared" si="6"/>
        <v>4344</v>
      </c>
      <c r="Y22" s="292">
        <f t="shared" si="7"/>
        <v>0.00966850828729271</v>
      </c>
    </row>
    <row r="23" spans="1:25" ht="19.5" customHeight="1">
      <c r="A23" s="286" t="s">
        <v>187</v>
      </c>
      <c r="B23" s="287">
        <v>270</v>
      </c>
      <c r="C23" s="288">
        <v>304</v>
      </c>
      <c r="D23" s="289">
        <v>0</v>
      </c>
      <c r="E23" s="288">
        <v>0</v>
      </c>
      <c r="F23" s="289">
        <f t="shared" si="0"/>
        <v>574</v>
      </c>
      <c r="G23" s="290">
        <f t="shared" si="1"/>
        <v>0.00048680082807025875</v>
      </c>
      <c r="H23" s="287">
        <v>254</v>
      </c>
      <c r="I23" s="288">
        <v>247</v>
      </c>
      <c r="J23" s="289"/>
      <c r="K23" s="288"/>
      <c r="L23" s="289">
        <f t="shared" si="2"/>
        <v>501</v>
      </c>
      <c r="M23" s="291">
        <f t="shared" si="3"/>
        <v>0.1457085828343314</v>
      </c>
      <c r="N23" s="287">
        <v>270</v>
      </c>
      <c r="O23" s="288">
        <v>304</v>
      </c>
      <c r="P23" s="289"/>
      <c r="Q23" s="288"/>
      <c r="R23" s="289">
        <f t="shared" si="4"/>
        <v>574</v>
      </c>
      <c r="S23" s="290">
        <f t="shared" si="5"/>
        <v>0.00048680082807025875</v>
      </c>
      <c r="T23" s="287">
        <v>254</v>
      </c>
      <c r="U23" s="288">
        <v>247</v>
      </c>
      <c r="V23" s="289"/>
      <c r="W23" s="288"/>
      <c r="X23" s="289">
        <f t="shared" si="6"/>
        <v>501</v>
      </c>
      <c r="Y23" s="292">
        <f t="shared" si="7"/>
        <v>0.1457085828343314</v>
      </c>
    </row>
    <row r="24" spans="1:25" ht="19.5" customHeight="1" thickBot="1">
      <c r="A24" s="293" t="s">
        <v>171</v>
      </c>
      <c r="B24" s="294">
        <v>207</v>
      </c>
      <c r="C24" s="295">
        <v>199</v>
      </c>
      <c r="D24" s="296">
        <v>96</v>
      </c>
      <c r="E24" s="295">
        <v>109</v>
      </c>
      <c r="F24" s="296">
        <f t="shared" si="0"/>
        <v>611</v>
      </c>
      <c r="G24" s="297">
        <f t="shared" si="1"/>
        <v>0.000518179975524265</v>
      </c>
      <c r="H24" s="294">
        <v>2027</v>
      </c>
      <c r="I24" s="295">
        <v>2028</v>
      </c>
      <c r="J24" s="296">
        <v>8</v>
      </c>
      <c r="K24" s="295">
        <v>14</v>
      </c>
      <c r="L24" s="296">
        <f t="shared" si="2"/>
        <v>4077</v>
      </c>
      <c r="M24" s="298">
        <f t="shared" si="3"/>
        <v>-0.8501349031150356</v>
      </c>
      <c r="N24" s="294">
        <v>207</v>
      </c>
      <c r="O24" s="295">
        <v>199</v>
      </c>
      <c r="P24" s="296">
        <v>96</v>
      </c>
      <c r="Q24" s="295">
        <v>109</v>
      </c>
      <c r="R24" s="296">
        <f t="shared" si="4"/>
        <v>611</v>
      </c>
      <c r="S24" s="297">
        <f t="shared" si="5"/>
        <v>0.000518179975524265</v>
      </c>
      <c r="T24" s="294">
        <v>2027</v>
      </c>
      <c r="U24" s="295">
        <v>2028</v>
      </c>
      <c r="V24" s="296">
        <v>8</v>
      </c>
      <c r="W24" s="295">
        <v>14</v>
      </c>
      <c r="X24" s="296">
        <f t="shared" si="6"/>
        <v>4077</v>
      </c>
      <c r="Y24" s="299">
        <f t="shared" si="7"/>
        <v>-0.8501349031150356</v>
      </c>
    </row>
    <row r="25" spans="1:25" s="142" customFormat="1" ht="19.5" customHeight="1">
      <c r="A25" s="151" t="s">
        <v>52</v>
      </c>
      <c r="B25" s="148">
        <f>SUM(B26:B42)</f>
        <v>147334</v>
      </c>
      <c r="C25" s="147">
        <f>SUM(C26:C42)</f>
        <v>153872</v>
      </c>
      <c r="D25" s="146">
        <f>SUM(D26:D42)</f>
        <v>4399</v>
      </c>
      <c r="E25" s="147">
        <f>SUM(E26:E42)</f>
        <v>4266</v>
      </c>
      <c r="F25" s="146">
        <f t="shared" si="0"/>
        <v>309871</v>
      </c>
      <c r="G25" s="149">
        <f t="shared" si="1"/>
        <v>0.26279696758703686</v>
      </c>
      <c r="H25" s="148">
        <f>SUM(H26:H42)</f>
        <v>133901</v>
      </c>
      <c r="I25" s="147">
        <f>SUM(I26:I42)</f>
        <v>140157</v>
      </c>
      <c r="J25" s="146">
        <f>SUM(J26:J42)</f>
        <v>1221</v>
      </c>
      <c r="K25" s="147">
        <f>SUM(K26:K42)</f>
        <v>1448</v>
      </c>
      <c r="L25" s="146">
        <f t="shared" si="2"/>
        <v>276727</v>
      </c>
      <c r="M25" s="150">
        <f t="shared" si="3"/>
        <v>0.11977147152247514</v>
      </c>
      <c r="N25" s="148">
        <f>SUM(N26:N42)</f>
        <v>147334</v>
      </c>
      <c r="O25" s="147">
        <f>SUM(O26:O42)</f>
        <v>153872</v>
      </c>
      <c r="P25" s="146">
        <f>SUM(P26:P42)</f>
        <v>4399</v>
      </c>
      <c r="Q25" s="147">
        <f>SUM(Q26:Q42)</f>
        <v>4266</v>
      </c>
      <c r="R25" s="146">
        <f t="shared" si="4"/>
        <v>309871</v>
      </c>
      <c r="S25" s="149">
        <f t="shared" si="5"/>
        <v>0.26279696758703686</v>
      </c>
      <c r="T25" s="148">
        <f>SUM(T26:T42)</f>
        <v>133901</v>
      </c>
      <c r="U25" s="147">
        <f>SUM(U26:U42)</f>
        <v>140157</v>
      </c>
      <c r="V25" s="146">
        <f>SUM(V26:V42)</f>
        <v>1221</v>
      </c>
      <c r="W25" s="147">
        <f>SUM(W26:W42)</f>
        <v>1448</v>
      </c>
      <c r="X25" s="146">
        <f t="shared" si="6"/>
        <v>276727</v>
      </c>
      <c r="Y25" s="143">
        <f t="shared" si="7"/>
        <v>0.11977147152247514</v>
      </c>
    </row>
    <row r="26" spans="1:25" ht="19.5" customHeight="1">
      <c r="A26" s="279" t="s">
        <v>159</v>
      </c>
      <c r="B26" s="280">
        <v>36092</v>
      </c>
      <c r="C26" s="281">
        <v>38253</v>
      </c>
      <c r="D26" s="282">
        <v>187</v>
      </c>
      <c r="E26" s="281">
        <v>288</v>
      </c>
      <c r="F26" s="282">
        <f t="shared" si="0"/>
        <v>74820</v>
      </c>
      <c r="G26" s="283">
        <f t="shared" si="1"/>
        <v>0.06345372466239854</v>
      </c>
      <c r="H26" s="280">
        <v>42725</v>
      </c>
      <c r="I26" s="281">
        <v>43939</v>
      </c>
      <c r="J26" s="282">
        <v>127</v>
      </c>
      <c r="K26" s="281">
        <v>146</v>
      </c>
      <c r="L26" s="282">
        <f t="shared" si="2"/>
        <v>86937</v>
      </c>
      <c r="M26" s="284">
        <f t="shared" si="3"/>
        <v>-0.1393767900893751</v>
      </c>
      <c r="N26" s="280">
        <v>36092</v>
      </c>
      <c r="O26" s="281">
        <v>38253</v>
      </c>
      <c r="P26" s="282">
        <v>187</v>
      </c>
      <c r="Q26" s="281">
        <v>288</v>
      </c>
      <c r="R26" s="282">
        <f t="shared" si="4"/>
        <v>74820</v>
      </c>
      <c r="S26" s="283">
        <f t="shared" si="5"/>
        <v>0.06345372466239854</v>
      </c>
      <c r="T26" s="280">
        <v>42725</v>
      </c>
      <c r="U26" s="281">
        <v>43939</v>
      </c>
      <c r="V26" s="282">
        <v>127</v>
      </c>
      <c r="W26" s="281">
        <v>146</v>
      </c>
      <c r="X26" s="282">
        <f t="shared" si="6"/>
        <v>86937</v>
      </c>
      <c r="Y26" s="285">
        <f t="shared" si="7"/>
        <v>-0.1393767900893751</v>
      </c>
    </row>
    <row r="27" spans="1:25" ht="19.5" customHeight="1">
      <c r="A27" s="286" t="s">
        <v>179</v>
      </c>
      <c r="B27" s="287">
        <v>23605</v>
      </c>
      <c r="C27" s="288">
        <v>24254</v>
      </c>
      <c r="D27" s="289">
        <v>0</v>
      </c>
      <c r="E27" s="288">
        <v>0</v>
      </c>
      <c r="F27" s="289">
        <f t="shared" si="0"/>
        <v>47859</v>
      </c>
      <c r="G27" s="290">
        <f t="shared" si="1"/>
        <v>0.04058850318922389</v>
      </c>
      <c r="H27" s="287">
        <v>13316</v>
      </c>
      <c r="I27" s="288">
        <v>14258</v>
      </c>
      <c r="J27" s="289"/>
      <c r="K27" s="288"/>
      <c r="L27" s="289">
        <f t="shared" si="2"/>
        <v>27574</v>
      </c>
      <c r="M27" s="291">
        <f t="shared" si="3"/>
        <v>0.73565677812432</v>
      </c>
      <c r="N27" s="287">
        <v>23605</v>
      </c>
      <c r="O27" s="288">
        <v>24254</v>
      </c>
      <c r="P27" s="289">
        <v>0</v>
      </c>
      <c r="Q27" s="288">
        <v>0</v>
      </c>
      <c r="R27" s="289">
        <f t="shared" si="4"/>
        <v>47859</v>
      </c>
      <c r="S27" s="290">
        <f t="shared" si="5"/>
        <v>0.04058850318922389</v>
      </c>
      <c r="T27" s="287">
        <v>13316</v>
      </c>
      <c r="U27" s="288">
        <v>14258</v>
      </c>
      <c r="V27" s="289"/>
      <c r="W27" s="288"/>
      <c r="X27" s="289">
        <f t="shared" si="6"/>
        <v>27574</v>
      </c>
      <c r="Y27" s="292">
        <f t="shared" si="7"/>
        <v>0.73565677812432</v>
      </c>
    </row>
    <row r="28" spans="1:25" ht="19.5" customHeight="1">
      <c r="A28" s="286" t="s">
        <v>177</v>
      </c>
      <c r="B28" s="287">
        <v>21839</v>
      </c>
      <c r="C28" s="288">
        <v>23273</v>
      </c>
      <c r="D28" s="289">
        <v>0</v>
      </c>
      <c r="E28" s="288">
        <v>0</v>
      </c>
      <c r="F28" s="289">
        <f t="shared" si="0"/>
        <v>45112</v>
      </c>
      <c r="G28" s="290">
        <f t="shared" si="1"/>
        <v>0.03825881351203051</v>
      </c>
      <c r="H28" s="287">
        <v>17764</v>
      </c>
      <c r="I28" s="288">
        <v>20236</v>
      </c>
      <c r="J28" s="289"/>
      <c r="K28" s="288"/>
      <c r="L28" s="289">
        <f t="shared" si="2"/>
        <v>38000</v>
      </c>
      <c r="M28" s="291">
        <f t="shared" si="3"/>
        <v>0.1871578947368422</v>
      </c>
      <c r="N28" s="287">
        <v>21839</v>
      </c>
      <c r="O28" s="288">
        <v>23273</v>
      </c>
      <c r="P28" s="289"/>
      <c r="Q28" s="288"/>
      <c r="R28" s="289">
        <f t="shared" si="4"/>
        <v>45112</v>
      </c>
      <c r="S28" s="290">
        <f t="shared" si="5"/>
        <v>0.03825881351203051</v>
      </c>
      <c r="T28" s="287">
        <v>17764</v>
      </c>
      <c r="U28" s="288">
        <v>20236</v>
      </c>
      <c r="V28" s="289"/>
      <c r="W28" s="288"/>
      <c r="X28" s="289">
        <f t="shared" si="6"/>
        <v>38000</v>
      </c>
      <c r="Y28" s="292">
        <f t="shared" si="7"/>
        <v>0.1871578947368422</v>
      </c>
    </row>
    <row r="29" spans="1:25" ht="19.5" customHeight="1">
      <c r="A29" s="286" t="s">
        <v>182</v>
      </c>
      <c r="B29" s="287">
        <v>14540</v>
      </c>
      <c r="C29" s="288">
        <v>14433</v>
      </c>
      <c r="D29" s="289">
        <v>0</v>
      </c>
      <c r="E29" s="288">
        <v>0</v>
      </c>
      <c r="F29" s="289">
        <f>SUM(B29:E29)</f>
        <v>28973</v>
      </c>
      <c r="G29" s="290">
        <f>F29/$F$9</f>
        <v>0.024571568626619526</v>
      </c>
      <c r="H29" s="287">
        <v>6404</v>
      </c>
      <c r="I29" s="288">
        <v>6593</v>
      </c>
      <c r="J29" s="289"/>
      <c r="K29" s="288"/>
      <c r="L29" s="289">
        <f>SUM(H29:K29)</f>
        <v>12997</v>
      </c>
      <c r="M29" s="291">
        <f>IF(ISERROR(F29/L29-1),"         /0",(F29/L29-1))</f>
        <v>1.2292067400169269</v>
      </c>
      <c r="N29" s="287">
        <v>14540</v>
      </c>
      <c r="O29" s="288">
        <v>14433</v>
      </c>
      <c r="P29" s="289"/>
      <c r="Q29" s="288"/>
      <c r="R29" s="289">
        <f>SUM(N29:Q29)</f>
        <v>28973</v>
      </c>
      <c r="S29" s="290">
        <f>R29/$R$9</f>
        <v>0.024571568626619526</v>
      </c>
      <c r="T29" s="287">
        <v>6404</v>
      </c>
      <c r="U29" s="288">
        <v>6593</v>
      </c>
      <c r="V29" s="289"/>
      <c r="W29" s="288"/>
      <c r="X29" s="289">
        <f>SUM(T29:W29)</f>
        <v>12997</v>
      </c>
      <c r="Y29" s="292">
        <f>IF(ISERROR(R29/X29-1),"         /0",IF(R29/X29&gt;5,"  *  ",(R29/X29-1)))</f>
        <v>1.2292067400169269</v>
      </c>
    </row>
    <row r="30" spans="1:25" ht="19.5" customHeight="1">
      <c r="A30" s="286" t="s">
        <v>185</v>
      </c>
      <c r="B30" s="287">
        <v>14149</v>
      </c>
      <c r="C30" s="288">
        <v>13727</v>
      </c>
      <c r="D30" s="289">
        <v>0</v>
      </c>
      <c r="E30" s="288">
        <v>0</v>
      </c>
      <c r="F30" s="289">
        <f t="shared" si="0"/>
        <v>27876</v>
      </c>
      <c r="G30" s="290">
        <f t="shared" si="1"/>
        <v>0.023641219308861556</v>
      </c>
      <c r="H30" s="287">
        <v>11805</v>
      </c>
      <c r="I30" s="288">
        <v>11763</v>
      </c>
      <c r="J30" s="289"/>
      <c r="K30" s="288"/>
      <c r="L30" s="289">
        <f t="shared" si="2"/>
        <v>23568</v>
      </c>
      <c r="M30" s="291">
        <f t="shared" si="3"/>
        <v>0.1827902240325865</v>
      </c>
      <c r="N30" s="287">
        <v>14149</v>
      </c>
      <c r="O30" s="288">
        <v>13727</v>
      </c>
      <c r="P30" s="289"/>
      <c r="Q30" s="288"/>
      <c r="R30" s="289">
        <f t="shared" si="4"/>
        <v>27876</v>
      </c>
      <c r="S30" s="290">
        <f t="shared" si="5"/>
        <v>0.023641219308861556</v>
      </c>
      <c r="T30" s="287">
        <v>11805</v>
      </c>
      <c r="U30" s="288">
        <v>11763</v>
      </c>
      <c r="V30" s="289"/>
      <c r="W30" s="288"/>
      <c r="X30" s="289">
        <f t="shared" si="6"/>
        <v>23568</v>
      </c>
      <c r="Y30" s="292">
        <f t="shared" si="7"/>
        <v>0.1827902240325865</v>
      </c>
    </row>
    <row r="31" spans="1:25" ht="19.5" customHeight="1">
      <c r="A31" s="286" t="s">
        <v>184</v>
      </c>
      <c r="B31" s="287">
        <v>13359</v>
      </c>
      <c r="C31" s="288">
        <v>14273</v>
      </c>
      <c r="D31" s="289">
        <v>0</v>
      </c>
      <c r="E31" s="288">
        <v>0</v>
      </c>
      <c r="F31" s="289">
        <f aca="true" t="shared" si="8" ref="F31:F38">SUM(B31:E31)</f>
        <v>27632</v>
      </c>
      <c r="G31" s="290">
        <f aca="true" t="shared" si="9" ref="G31:G38">F31/$F$9</f>
        <v>0.02343428655267838</v>
      </c>
      <c r="H31" s="287">
        <v>12585</v>
      </c>
      <c r="I31" s="288">
        <v>13492</v>
      </c>
      <c r="J31" s="289"/>
      <c r="K31" s="288"/>
      <c r="L31" s="289">
        <f aca="true" t="shared" si="10" ref="L31:L38">SUM(H31:K31)</f>
        <v>26077</v>
      </c>
      <c r="M31" s="291">
        <f aca="true" t="shared" si="11" ref="M31:M38">IF(ISERROR(F31/L31-1),"         /0",(F31/L31-1))</f>
        <v>0.05963109253365029</v>
      </c>
      <c r="N31" s="287">
        <v>13359</v>
      </c>
      <c r="O31" s="288">
        <v>14273</v>
      </c>
      <c r="P31" s="289"/>
      <c r="Q31" s="288"/>
      <c r="R31" s="289">
        <f aca="true" t="shared" si="12" ref="R31:R38">SUM(N31:Q31)</f>
        <v>27632</v>
      </c>
      <c r="S31" s="290">
        <f aca="true" t="shared" si="13" ref="S31:S38">R31/$R$9</f>
        <v>0.02343428655267838</v>
      </c>
      <c r="T31" s="287">
        <v>12585</v>
      </c>
      <c r="U31" s="288">
        <v>13492</v>
      </c>
      <c r="V31" s="289"/>
      <c r="W31" s="288"/>
      <c r="X31" s="289">
        <f aca="true" t="shared" si="14" ref="X31:X38">SUM(T31:W31)</f>
        <v>26077</v>
      </c>
      <c r="Y31" s="292">
        <f aca="true" t="shared" si="15" ref="Y31:Y38">IF(ISERROR(R31/X31-1),"         /0",IF(R31/X31&gt;5,"  *  ",(R31/X31-1)))</f>
        <v>0.05963109253365029</v>
      </c>
    </row>
    <row r="32" spans="1:25" ht="19.5" customHeight="1">
      <c r="A32" s="286" t="s">
        <v>189</v>
      </c>
      <c r="B32" s="287">
        <v>5889</v>
      </c>
      <c r="C32" s="288">
        <v>6224</v>
      </c>
      <c r="D32" s="289">
        <v>3826</v>
      </c>
      <c r="E32" s="288">
        <v>3410</v>
      </c>
      <c r="F32" s="289">
        <f t="shared" si="8"/>
        <v>19349</v>
      </c>
      <c r="G32" s="290">
        <f t="shared" si="9"/>
        <v>0.016409597948312607</v>
      </c>
      <c r="H32" s="287">
        <v>5270</v>
      </c>
      <c r="I32" s="288">
        <v>4275</v>
      </c>
      <c r="J32" s="289">
        <v>1076</v>
      </c>
      <c r="K32" s="288">
        <v>1287</v>
      </c>
      <c r="L32" s="289">
        <f t="shared" si="10"/>
        <v>11908</v>
      </c>
      <c r="M32" s="291">
        <f t="shared" si="11"/>
        <v>0.6248740342626806</v>
      </c>
      <c r="N32" s="287">
        <v>5889</v>
      </c>
      <c r="O32" s="288">
        <v>6224</v>
      </c>
      <c r="P32" s="289">
        <v>3826</v>
      </c>
      <c r="Q32" s="288">
        <v>3410</v>
      </c>
      <c r="R32" s="289">
        <f t="shared" si="12"/>
        <v>19349</v>
      </c>
      <c r="S32" s="290">
        <f t="shared" si="13"/>
        <v>0.016409597948312607</v>
      </c>
      <c r="T32" s="287">
        <v>5270</v>
      </c>
      <c r="U32" s="288">
        <v>4275</v>
      </c>
      <c r="V32" s="289">
        <v>1076</v>
      </c>
      <c r="W32" s="288">
        <v>1287</v>
      </c>
      <c r="X32" s="289">
        <f t="shared" si="14"/>
        <v>11908</v>
      </c>
      <c r="Y32" s="292">
        <f t="shared" si="15"/>
        <v>0.6248740342626806</v>
      </c>
    </row>
    <row r="33" spans="1:25" ht="19.5" customHeight="1">
      <c r="A33" s="286" t="s">
        <v>198</v>
      </c>
      <c r="B33" s="287">
        <v>4839</v>
      </c>
      <c r="C33" s="288">
        <v>5323</v>
      </c>
      <c r="D33" s="289">
        <v>0</v>
      </c>
      <c r="E33" s="288">
        <v>0</v>
      </c>
      <c r="F33" s="289">
        <f t="shared" si="8"/>
        <v>10162</v>
      </c>
      <c r="G33" s="290">
        <f t="shared" si="9"/>
        <v>0.008618240443989494</v>
      </c>
      <c r="H33" s="287">
        <v>4055</v>
      </c>
      <c r="I33" s="288">
        <v>4684</v>
      </c>
      <c r="J33" s="289"/>
      <c r="K33" s="288"/>
      <c r="L33" s="289">
        <f t="shared" si="10"/>
        <v>8739</v>
      </c>
      <c r="M33" s="291">
        <f t="shared" si="11"/>
        <v>0.16283327611854914</v>
      </c>
      <c r="N33" s="287">
        <v>4839</v>
      </c>
      <c r="O33" s="288">
        <v>5323</v>
      </c>
      <c r="P33" s="289"/>
      <c r="Q33" s="288"/>
      <c r="R33" s="289">
        <f t="shared" si="12"/>
        <v>10162</v>
      </c>
      <c r="S33" s="290">
        <f t="shared" si="13"/>
        <v>0.008618240443989494</v>
      </c>
      <c r="T33" s="287">
        <v>4055</v>
      </c>
      <c r="U33" s="288">
        <v>4684</v>
      </c>
      <c r="V33" s="289"/>
      <c r="W33" s="288"/>
      <c r="X33" s="289">
        <f t="shared" si="14"/>
        <v>8739</v>
      </c>
      <c r="Y33" s="292">
        <f t="shared" si="15"/>
        <v>0.16283327611854914</v>
      </c>
    </row>
    <row r="34" spans="1:25" ht="19.5" customHeight="1">
      <c r="A34" s="286" t="s">
        <v>161</v>
      </c>
      <c r="B34" s="287">
        <v>3941</v>
      </c>
      <c r="C34" s="288">
        <v>3598</v>
      </c>
      <c r="D34" s="289">
        <v>0</v>
      </c>
      <c r="E34" s="288">
        <v>0</v>
      </c>
      <c r="F34" s="289">
        <f t="shared" si="8"/>
        <v>7539</v>
      </c>
      <c r="G34" s="290">
        <f t="shared" si="9"/>
        <v>0.00639371331502035</v>
      </c>
      <c r="H34" s="287">
        <v>5675</v>
      </c>
      <c r="I34" s="288">
        <v>5388</v>
      </c>
      <c r="J34" s="289"/>
      <c r="K34" s="288"/>
      <c r="L34" s="289">
        <f t="shared" si="10"/>
        <v>11063</v>
      </c>
      <c r="M34" s="291">
        <f t="shared" si="11"/>
        <v>-0.3185392750610142</v>
      </c>
      <c r="N34" s="287">
        <v>3941</v>
      </c>
      <c r="O34" s="288">
        <v>3598</v>
      </c>
      <c r="P34" s="289"/>
      <c r="Q34" s="288"/>
      <c r="R34" s="289">
        <f t="shared" si="12"/>
        <v>7539</v>
      </c>
      <c r="S34" s="290">
        <f t="shared" si="13"/>
        <v>0.00639371331502035</v>
      </c>
      <c r="T34" s="287">
        <v>5675</v>
      </c>
      <c r="U34" s="288">
        <v>5388</v>
      </c>
      <c r="V34" s="289"/>
      <c r="W34" s="288"/>
      <c r="X34" s="289">
        <f t="shared" si="14"/>
        <v>11063</v>
      </c>
      <c r="Y34" s="292">
        <f t="shared" si="15"/>
        <v>-0.3185392750610142</v>
      </c>
    </row>
    <row r="35" spans="1:25" ht="19.5" customHeight="1">
      <c r="A35" s="286" t="s">
        <v>164</v>
      </c>
      <c r="B35" s="287">
        <v>3707</v>
      </c>
      <c r="C35" s="288">
        <v>3759</v>
      </c>
      <c r="D35" s="289">
        <v>0</v>
      </c>
      <c r="E35" s="288">
        <v>0</v>
      </c>
      <c r="F35" s="289">
        <f>SUM(B35:E35)</f>
        <v>7466</v>
      </c>
      <c r="G35" s="290">
        <f>F35/$F$9</f>
        <v>0.006331803105178662</v>
      </c>
      <c r="H35" s="287">
        <v>1558</v>
      </c>
      <c r="I35" s="288">
        <v>1538</v>
      </c>
      <c r="J35" s="289"/>
      <c r="K35" s="288"/>
      <c r="L35" s="289">
        <f>SUM(H35:K35)</f>
        <v>3096</v>
      </c>
      <c r="M35" s="291">
        <f>IF(ISERROR(F35/L35-1),"         /0",(F35/L35-1))</f>
        <v>1.411498708010336</v>
      </c>
      <c r="N35" s="287">
        <v>3707</v>
      </c>
      <c r="O35" s="288">
        <v>3759</v>
      </c>
      <c r="P35" s="289"/>
      <c r="Q35" s="288"/>
      <c r="R35" s="289">
        <f>SUM(N35:Q35)</f>
        <v>7466</v>
      </c>
      <c r="S35" s="290">
        <f>R35/$R$9</f>
        <v>0.006331803105178662</v>
      </c>
      <c r="T35" s="287">
        <v>1558</v>
      </c>
      <c r="U35" s="288">
        <v>1538</v>
      </c>
      <c r="V35" s="289"/>
      <c r="W35" s="288"/>
      <c r="X35" s="289">
        <f>SUM(T35:W35)</f>
        <v>3096</v>
      </c>
      <c r="Y35" s="292">
        <f>IF(ISERROR(R35/X35-1),"         /0",IF(R35/X35&gt;5,"  *  ",(R35/X35-1)))</f>
        <v>1.411498708010336</v>
      </c>
    </row>
    <row r="36" spans="1:25" ht="19.5" customHeight="1">
      <c r="A36" s="286" t="s">
        <v>190</v>
      </c>
      <c r="B36" s="287">
        <v>1905</v>
      </c>
      <c r="C36" s="288">
        <v>3140</v>
      </c>
      <c r="D36" s="289">
        <v>0</v>
      </c>
      <c r="E36" s="288">
        <v>0</v>
      </c>
      <c r="F36" s="289">
        <f t="shared" si="8"/>
        <v>5045</v>
      </c>
      <c r="G36" s="290">
        <f t="shared" si="9"/>
        <v>0.004278589159607066</v>
      </c>
      <c r="H36" s="287">
        <v>1897</v>
      </c>
      <c r="I36" s="288">
        <v>2685</v>
      </c>
      <c r="J36" s="289"/>
      <c r="K36" s="288"/>
      <c r="L36" s="289">
        <f t="shared" si="10"/>
        <v>4582</v>
      </c>
      <c r="M36" s="291">
        <f t="shared" si="11"/>
        <v>0.10104757747708426</v>
      </c>
      <c r="N36" s="287">
        <v>1905</v>
      </c>
      <c r="O36" s="288">
        <v>3140</v>
      </c>
      <c r="P36" s="289"/>
      <c r="Q36" s="288"/>
      <c r="R36" s="289">
        <f t="shared" si="12"/>
        <v>5045</v>
      </c>
      <c r="S36" s="290">
        <f t="shared" si="13"/>
        <v>0.004278589159607066</v>
      </c>
      <c r="T36" s="287">
        <v>1897</v>
      </c>
      <c r="U36" s="288">
        <v>2685</v>
      </c>
      <c r="V36" s="289"/>
      <c r="W36" s="288"/>
      <c r="X36" s="289">
        <f t="shared" si="14"/>
        <v>4582</v>
      </c>
      <c r="Y36" s="292">
        <f t="shared" si="15"/>
        <v>0.10104757747708426</v>
      </c>
    </row>
    <row r="37" spans="1:25" ht="19.5" customHeight="1">
      <c r="A37" s="286" t="s">
        <v>201</v>
      </c>
      <c r="B37" s="287">
        <v>1847</v>
      </c>
      <c r="C37" s="288">
        <v>1795</v>
      </c>
      <c r="D37" s="289">
        <v>0</v>
      </c>
      <c r="E37" s="288">
        <v>0</v>
      </c>
      <c r="F37" s="289">
        <f t="shared" si="8"/>
        <v>3642</v>
      </c>
      <c r="G37" s="290">
        <f t="shared" si="9"/>
        <v>0.003088725811553802</v>
      </c>
      <c r="H37" s="287">
        <v>2762</v>
      </c>
      <c r="I37" s="288">
        <v>2684</v>
      </c>
      <c r="J37" s="289"/>
      <c r="K37" s="288"/>
      <c r="L37" s="289">
        <f t="shared" si="10"/>
        <v>5446</v>
      </c>
      <c r="M37" s="291">
        <f t="shared" si="11"/>
        <v>-0.33125229526257804</v>
      </c>
      <c r="N37" s="287">
        <v>1847</v>
      </c>
      <c r="O37" s="288">
        <v>1795</v>
      </c>
      <c r="P37" s="289"/>
      <c r="Q37" s="288"/>
      <c r="R37" s="289">
        <f t="shared" si="12"/>
        <v>3642</v>
      </c>
      <c r="S37" s="290">
        <f t="shared" si="13"/>
        <v>0.003088725811553802</v>
      </c>
      <c r="T37" s="287">
        <v>2762</v>
      </c>
      <c r="U37" s="288">
        <v>2684</v>
      </c>
      <c r="V37" s="289"/>
      <c r="W37" s="288"/>
      <c r="X37" s="289">
        <f t="shared" si="14"/>
        <v>5446</v>
      </c>
      <c r="Y37" s="292">
        <f t="shared" si="15"/>
        <v>-0.33125229526257804</v>
      </c>
    </row>
    <row r="38" spans="1:25" ht="19.5" customHeight="1">
      <c r="A38" s="286" t="s">
        <v>202</v>
      </c>
      <c r="B38" s="287">
        <v>1410</v>
      </c>
      <c r="C38" s="288">
        <v>1320</v>
      </c>
      <c r="D38" s="289">
        <v>0</v>
      </c>
      <c r="E38" s="288">
        <v>0</v>
      </c>
      <c r="F38" s="289">
        <f t="shared" si="8"/>
        <v>2730</v>
      </c>
      <c r="G38" s="290">
        <f t="shared" si="9"/>
        <v>0.002315272231065865</v>
      </c>
      <c r="H38" s="287">
        <v>519</v>
      </c>
      <c r="I38" s="288">
        <v>439</v>
      </c>
      <c r="J38" s="289">
        <v>0</v>
      </c>
      <c r="K38" s="288">
        <v>0</v>
      </c>
      <c r="L38" s="289">
        <f t="shared" si="10"/>
        <v>958</v>
      </c>
      <c r="M38" s="291">
        <f t="shared" si="11"/>
        <v>1.8496868475991648</v>
      </c>
      <c r="N38" s="287">
        <v>1410</v>
      </c>
      <c r="O38" s="288">
        <v>1320</v>
      </c>
      <c r="P38" s="289"/>
      <c r="Q38" s="288">
        <v>0</v>
      </c>
      <c r="R38" s="289">
        <f t="shared" si="12"/>
        <v>2730</v>
      </c>
      <c r="S38" s="290">
        <f t="shared" si="13"/>
        <v>0.002315272231065865</v>
      </c>
      <c r="T38" s="287">
        <v>519</v>
      </c>
      <c r="U38" s="288">
        <v>439</v>
      </c>
      <c r="V38" s="289">
        <v>0</v>
      </c>
      <c r="W38" s="288">
        <v>0</v>
      </c>
      <c r="X38" s="289">
        <f t="shared" si="14"/>
        <v>958</v>
      </c>
      <c r="Y38" s="292">
        <f t="shared" si="15"/>
        <v>1.8496868475991648</v>
      </c>
    </row>
    <row r="39" spans="1:25" ht="19.5" customHeight="1">
      <c r="A39" s="286" t="s">
        <v>386</v>
      </c>
      <c r="B39" s="287">
        <v>0</v>
      </c>
      <c r="C39" s="288">
        <v>0</v>
      </c>
      <c r="D39" s="289">
        <v>234</v>
      </c>
      <c r="E39" s="288">
        <v>234</v>
      </c>
      <c r="F39" s="289">
        <f t="shared" si="0"/>
        <v>468</v>
      </c>
      <c r="G39" s="290">
        <f t="shared" si="1"/>
        <v>0.00039690381103986254</v>
      </c>
      <c r="H39" s="287"/>
      <c r="I39" s="288"/>
      <c r="J39" s="289"/>
      <c r="K39" s="288"/>
      <c r="L39" s="289">
        <f t="shared" si="2"/>
        <v>0</v>
      </c>
      <c r="M39" s="291" t="str">
        <f t="shared" si="3"/>
        <v>         /0</v>
      </c>
      <c r="N39" s="287"/>
      <c r="O39" s="288"/>
      <c r="P39" s="289">
        <v>234</v>
      </c>
      <c r="Q39" s="288">
        <v>234</v>
      </c>
      <c r="R39" s="289">
        <f t="shared" si="4"/>
        <v>468</v>
      </c>
      <c r="S39" s="290">
        <f t="shared" si="5"/>
        <v>0.00039690381103986254</v>
      </c>
      <c r="T39" s="287"/>
      <c r="U39" s="288"/>
      <c r="V39" s="289"/>
      <c r="W39" s="288"/>
      <c r="X39" s="289">
        <f t="shared" si="6"/>
        <v>0</v>
      </c>
      <c r="Y39" s="292" t="str">
        <f t="shared" si="7"/>
        <v>         /0</v>
      </c>
    </row>
    <row r="40" spans="1:25" ht="19.5" customHeight="1">
      <c r="A40" s="286" t="s">
        <v>178</v>
      </c>
      <c r="B40" s="287">
        <v>184</v>
      </c>
      <c r="C40" s="288">
        <v>238</v>
      </c>
      <c r="D40" s="289">
        <v>0</v>
      </c>
      <c r="E40" s="288">
        <v>0</v>
      </c>
      <c r="F40" s="289">
        <f t="shared" si="0"/>
        <v>422</v>
      </c>
      <c r="G40" s="290">
        <f t="shared" si="1"/>
        <v>0.00035789189798893586</v>
      </c>
      <c r="H40" s="287">
        <v>24</v>
      </c>
      <c r="I40" s="288">
        <v>8</v>
      </c>
      <c r="J40" s="289"/>
      <c r="K40" s="288"/>
      <c r="L40" s="289">
        <f t="shared" si="2"/>
        <v>32</v>
      </c>
      <c r="M40" s="291">
        <f t="shared" si="3"/>
        <v>12.1875</v>
      </c>
      <c r="N40" s="287">
        <v>184</v>
      </c>
      <c r="O40" s="288">
        <v>238</v>
      </c>
      <c r="P40" s="289"/>
      <c r="Q40" s="288"/>
      <c r="R40" s="289">
        <f t="shared" si="4"/>
        <v>422</v>
      </c>
      <c r="S40" s="290">
        <f t="shared" si="5"/>
        <v>0.00035789189798893586</v>
      </c>
      <c r="T40" s="287">
        <v>24</v>
      </c>
      <c r="U40" s="288">
        <v>8</v>
      </c>
      <c r="V40" s="289"/>
      <c r="W40" s="288"/>
      <c r="X40" s="289">
        <f t="shared" si="6"/>
        <v>32</v>
      </c>
      <c r="Y40" s="292" t="str">
        <f t="shared" si="7"/>
        <v>  *  </v>
      </c>
    </row>
    <row r="41" spans="1:25" ht="19.5" customHeight="1">
      <c r="A41" s="286" t="s">
        <v>387</v>
      </c>
      <c r="B41" s="287">
        <v>0</v>
      </c>
      <c r="C41" s="288">
        <v>0</v>
      </c>
      <c r="D41" s="289">
        <v>118</v>
      </c>
      <c r="E41" s="288">
        <v>300</v>
      </c>
      <c r="F41" s="289">
        <f t="shared" si="0"/>
        <v>418</v>
      </c>
      <c r="G41" s="290">
        <f t="shared" si="1"/>
        <v>0.0003544995577236379</v>
      </c>
      <c r="H41" s="287"/>
      <c r="I41" s="288"/>
      <c r="J41" s="289"/>
      <c r="K41" s="288"/>
      <c r="L41" s="289">
        <f t="shared" si="2"/>
        <v>0</v>
      </c>
      <c r="M41" s="291" t="str">
        <f t="shared" si="3"/>
        <v>         /0</v>
      </c>
      <c r="N41" s="287"/>
      <c r="O41" s="288"/>
      <c r="P41" s="289">
        <v>118</v>
      </c>
      <c r="Q41" s="288">
        <v>300</v>
      </c>
      <c r="R41" s="289">
        <f t="shared" si="4"/>
        <v>418</v>
      </c>
      <c r="S41" s="290">
        <f t="shared" si="5"/>
        <v>0.0003544995577236379</v>
      </c>
      <c r="T41" s="287"/>
      <c r="U41" s="288"/>
      <c r="V41" s="289"/>
      <c r="W41" s="288"/>
      <c r="X41" s="289">
        <f t="shared" si="6"/>
        <v>0</v>
      </c>
      <c r="Y41" s="292" t="str">
        <f t="shared" si="7"/>
        <v>         /0</v>
      </c>
    </row>
    <row r="42" spans="1:25" ht="19.5" customHeight="1" thickBot="1">
      <c r="A42" s="286" t="s">
        <v>171</v>
      </c>
      <c r="B42" s="287">
        <v>28</v>
      </c>
      <c r="C42" s="288">
        <v>262</v>
      </c>
      <c r="D42" s="289">
        <v>34</v>
      </c>
      <c r="E42" s="288">
        <v>34</v>
      </c>
      <c r="F42" s="289">
        <f t="shared" si="0"/>
        <v>358</v>
      </c>
      <c r="G42" s="290">
        <f t="shared" si="1"/>
        <v>0.00030361445374416833</v>
      </c>
      <c r="H42" s="287">
        <v>7542</v>
      </c>
      <c r="I42" s="288">
        <v>8175</v>
      </c>
      <c r="J42" s="289">
        <v>18</v>
      </c>
      <c r="K42" s="288">
        <v>15</v>
      </c>
      <c r="L42" s="289">
        <f t="shared" si="2"/>
        <v>15750</v>
      </c>
      <c r="M42" s="291" t="s">
        <v>43</v>
      </c>
      <c r="N42" s="287">
        <v>28</v>
      </c>
      <c r="O42" s="288">
        <v>262</v>
      </c>
      <c r="P42" s="289">
        <v>34</v>
      </c>
      <c r="Q42" s="288">
        <v>34</v>
      </c>
      <c r="R42" s="289">
        <f t="shared" si="4"/>
        <v>358</v>
      </c>
      <c r="S42" s="290">
        <f t="shared" si="5"/>
        <v>0.00030361445374416833</v>
      </c>
      <c r="T42" s="287">
        <v>7542</v>
      </c>
      <c r="U42" s="288">
        <v>8175</v>
      </c>
      <c r="V42" s="289">
        <v>18</v>
      </c>
      <c r="W42" s="288">
        <v>15</v>
      </c>
      <c r="X42" s="289">
        <f t="shared" si="6"/>
        <v>15750</v>
      </c>
      <c r="Y42" s="292">
        <f t="shared" si="7"/>
        <v>-0.9772698412698413</v>
      </c>
    </row>
    <row r="43" spans="1:25" s="142" customFormat="1" ht="19.5" customHeight="1">
      <c r="A43" s="151" t="s">
        <v>51</v>
      </c>
      <c r="B43" s="148">
        <f>SUM(B44:B57)</f>
        <v>77783</v>
      </c>
      <c r="C43" s="147">
        <f>SUM(C44:C57)</f>
        <v>80268</v>
      </c>
      <c r="D43" s="146">
        <f>SUM(D44:D57)</f>
        <v>73</v>
      </c>
      <c r="E43" s="147">
        <f>SUM(E44:E57)</f>
        <v>3</v>
      </c>
      <c r="F43" s="146">
        <f t="shared" si="0"/>
        <v>158127</v>
      </c>
      <c r="G43" s="149">
        <f t="shared" si="1"/>
        <v>0.13410514728269304</v>
      </c>
      <c r="H43" s="148">
        <f>SUM(H44:H57)</f>
        <v>77434</v>
      </c>
      <c r="I43" s="147">
        <f>SUM(I44:I57)</f>
        <v>72285</v>
      </c>
      <c r="J43" s="146">
        <f>SUM(J44:J57)</f>
        <v>31</v>
      </c>
      <c r="K43" s="147">
        <f>SUM(K44:K57)</f>
        <v>0</v>
      </c>
      <c r="L43" s="146">
        <f t="shared" si="2"/>
        <v>149750</v>
      </c>
      <c r="M43" s="150">
        <f t="shared" si="3"/>
        <v>0.05593989983305514</v>
      </c>
      <c r="N43" s="148">
        <f>SUM(N44:N57)</f>
        <v>77783</v>
      </c>
      <c r="O43" s="147">
        <f>SUM(O44:O57)</f>
        <v>80268</v>
      </c>
      <c r="P43" s="146">
        <f>SUM(P44:P57)</f>
        <v>73</v>
      </c>
      <c r="Q43" s="147">
        <f>SUM(Q44:Q57)</f>
        <v>3</v>
      </c>
      <c r="R43" s="146">
        <f t="shared" si="4"/>
        <v>158127</v>
      </c>
      <c r="S43" s="149">
        <f t="shared" si="5"/>
        <v>0.13410514728269304</v>
      </c>
      <c r="T43" s="148">
        <f>SUM(T44:T57)</f>
        <v>77434</v>
      </c>
      <c r="U43" s="147">
        <f>SUM(U44:U57)</f>
        <v>72285</v>
      </c>
      <c r="V43" s="146">
        <f>SUM(V44:V57)</f>
        <v>31</v>
      </c>
      <c r="W43" s="147">
        <f>SUM(W44:W57)</f>
        <v>0</v>
      </c>
      <c r="X43" s="146">
        <f t="shared" si="6"/>
        <v>149750</v>
      </c>
      <c r="Y43" s="143">
        <f t="shared" si="7"/>
        <v>0.05593989983305514</v>
      </c>
    </row>
    <row r="44" spans="1:25" ht="19.5" customHeight="1">
      <c r="A44" s="279" t="s">
        <v>159</v>
      </c>
      <c r="B44" s="280">
        <v>37162</v>
      </c>
      <c r="C44" s="281">
        <v>39477</v>
      </c>
      <c r="D44" s="282">
        <v>73</v>
      </c>
      <c r="E44" s="281">
        <v>0</v>
      </c>
      <c r="F44" s="282">
        <f t="shared" si="0"/>
        <v>76712</v>
      </c>
      <c r="G44" s="283">
        <f t="shared" si="1"/>
        <v>0.06505830160788448</v>
      </c>
      <c r="H44" s="280">
        <v>39557</v>
      </c>
      <c r="I44" s="281">
        <v>34863</v>
      </c>
      <c r="J44" s="282">
        <v>31</v>
      </c>
      <c r="K44" s="281"/>
      <c r="L44" s="282">
        <f t="shared" si="2"/>
        <v>74451</v>
      </c>
      <c r="M44" s="284">
        <f t="shared" si="3"/>
        <v>0.030368967508831224</v>
      </c>
      <c r="N44" s="280">
        <v>37162</v>
      </c>
      <c r="O44" s="281">
        <v>39477</v>
      </c>
      <c r="P44" s="282">
        <v>73</v>
      </c>
      <c r="Q44" s="281">
        <v>0</v>
      </c>
      <c r="R44" s="282">
        <f t="shared" si="4"/>
        <v>76712</v>
      </c>
      <c r="S44" s="283">
        <f t="shared" si="5"/>
        <v>0.06505830160788448</v>
      </c>
      <c r="T44" s="280">
        <v>39557</v>
      </c>
      <c r="U44" s="281">
        <v>34863</v>
      </c>
      <c r="V44" s="282">
        <v>31</v>
      </c>
      <c r="W44" s="281"/>
      <c r="X44" s="282">
        <f t="shared" si="6"/>
        <v>74451</v>
      </c>
      <c r="Y44" s="285">
        <f t="shared" si="7"/>
        <v>0.030368967508831224</v>
      </c>
    </row>
    <row r="45" spans="1:25" ht="19.5" customHeight="1">
      <c r="A45" s="286" t="s">
        <v>186</v>
      </c>
      <c r="B45" s="287">
        <v>13301</v>
      </c>
      <c r="C45" s="288">
        <v>12972</v>
      </c>
      <c r="D45" s="289">
        <v>0</v>
      </c>
      <c r="E45" s="288">
        <v>0</v>
      </c>
      <c r="F45" s="289">
        <f t="shared" si="0"/>
        <v>26273</v>
      </c>
      <c r="G45" s="290">
        <f t="shared" si="1"/>
        <v>0.022281738947543393</v>
      </c>
      <c r="H45" s="287">
        <v>12383</v>
      </c>
      <c r="I45" s="288">
        <v>12244</v>
      </c>
      <c r="J45" s="289"/>
      <c r="K45" s="288"/>
      <c r="L45" s="289">
        <f t="shared" si="2"/>
        <v>24627</v>
      </c>
      <c r="M45" s="291">
        <f t="shared" si="3"/>
        <v>0.06683721119096919</v>
      </c>
      <c r="N45" s="287">
        <v>13301</v>
      </c>
      <c r="O45" s="288">
        <v>12972</v>
      </c>
      <c r="P45" s="289"/>
      <c r="Q45" s="288"/>
      <c r="R45" s="289">
        <f t="shared" si="4"/>
        <v>26273</v>
      </c>
      <c r="S45" s="290">
        <f t="shared" si="5"/>
        <v>0.022281738947543393</v>
      </c>
      <c r="T45" s="287">
        <v>12383</v>
      </c>
      <c r="U45" s="288">
        <v>12244</v>
      </c>
      <c r="V45" s="289"/>
      <c r="W45" s="288"/>
      <c r="X45" s="289">
        <f t="shared" si="6"/>
        <v>24627</v>
      </c>
      <c r="Y45" s="292">
        <f t="shared" si="7"/>
        <v>0.06683721119096919</v>
      </c>
    </row>
    <row r="46" spans="1:25" ht="19.5" customHeight="1">
      <c r="A46" s="286" t="s">
        <v>194</v>
      </c>
      <c r="B46" s="287">
        <v>7764</v>
      </c>
      <c r="C46" s="288">
        <v>7413</v>
      </c>
      <c r="D46" s="289">
        <v>0</v>
      </c>
      <c r="E46" s="288">
        <v>0</v>
      </c>
      <c r="F46" s="289">
        <f>SUM(B46:E46)</f>
        <v>15177</v>
      </c>
      <c r="G46" s="290">
        <f>F46/$F$9</f>
        <v>0.012871387051606824</v>
      </c>
      <c r="H46" s="287">
        <v>7681</v>
      </c>
      <c r="I46" s="288">
        <v>7516</v>
      </c>
      <c r="J46" s="289"/>
      <c r="K46" s="288"/>
      <c r="L46" s="289">
        <f>SUM(H46:K46)</f>
        <v>15197</v>
      </c>
      <c r="M46" s="291">
        <f>IF(ISERROR(F46/L46-1),"         /0",(F46/L46-1))</f>
        <v>-0.001316049220240867</v>
      </c>
      <c r="N46" s="287">
        <v>7764</v>
      </c>
      <c r="O46" s="288">
        <v>7413</v>
      </c>
      <c r="P46" s="289"/>
      <c r="Q46" s="288"/>
      <c r="R46" s="289">
        <f>SUM(N46:Q46)</f>
        <v>15177</v>
      </c>
      <c r="S46" s="290">
        <f>R46/$R$9</f>
        <v>0.012871387051606824</v>
      </c>
      <c r="T46" s="287">
        <v>7681</v>
      </c>
      <c r="U46" s="288">
        <v>7516</v>
      </c>
      <c r="V46" s="289"/>
      <c r="W46" s="288"/>
      <c r="X46" s="289">
        <f>SUM(T46:W46)</f>
        <v>15197</v>
      </c>
      <c r="Y46" s="292">
        <f>IF(ISERROR(R46/X46-1),"         /0",IF(R46/X46&gt;5,"  *  ",(R46/X46-1)))</f>
        <v>-0.001316049220240867</v>
      </c>
    </row>
    <row r="47" spans="1:25" ht="19.5" customHeight="1">
      <c r="A47" s="286" t="s">
        <v>195</v>
      </c>
      <c r="B47" s="287">
        <v>5958</v>
      </c>
      <c r="C47" s="288">
        <v>7222</v>
      </c>
      <c r="D47" s="289">
        <v>0</v>
      </c>
      <c r="E47" s="288">
        <v>0</v>
      </c>
      <c r="F47" s="289">
        <f>SUM(B47:E47)</f>
        <v>13180</v>
      </c>
      <c r="G47" s="290">
        <f>F47/$F$9</f>
        <v>0.011177761174156812</v>
      </c>
      <c r="H47" s="287">
        <v>5707</v>
      </c>
      <c r="I47" s="288">
        <v>6059</v>
      </c>
      <c r="J47" s="289"/>
      <c r="K47" s="288"/>
      <c r="L47" s="289">
        <f>SUM(H47:K47)</f>
        <v>11766</v>
      </c>
      <c r="M47" s="291">
        <f>IF(ISERROR(F47/L47-1),"         /0",(F47/L47-1))</f>
        <v>0.12017678055413894</v>
      </c>
      <c r="N47" s="287">
        <v>5958</v>
      </c>
      <c r="O47" s="288">
        <v>7222</v>
      </c>
      <c r="P47" s="289"/>
      <c r="Q47" s="288"/>
      <c r="R47" s="289">
        <f>SUM(N47:Q47)</f>
        <v>13180</v>
      </c>
      <c r="S47" s="290">
        <f>R47/$R$9</f>
        <v>0.011177761174156812</v>
      </c>
      <c r="T47" s="287">
        <v>5707</v>
      </c>
      <c r="U47" s="288">
        <v>6059</v>
      </c>
      <c r="V47" s="289"/>
      <c r="W47" s="288"/>
      <c r="X47" s="289">
        <f>SUM(T47:W47)</f>
        <v>11766</v>
      </c>
      <c r="Y47" s="292">
        <f>IF(ISERROR(R47/X47-1),"         /0",IF(R47/X47&gt;5,"  *  ",(R47/X47-1)))</f>
        <v>0.12017678055413894</v>
      </c>
    </row>
    <row r="48" spans="1:25" ht="19.5" customHeight="1">
      <c r="A48" s="286" t="s">
        <v>197</v>
      </c>
      <c r="B48" s="287">
        <v>4427</v>
      </c>
      <c r="C48" s="288">
        <v>5548</v>
      </c>
      <c r="D48" s="289">
        <v>0</v>
      </c>
      <c r="E48" s="288">
        <v>0</v>
      </c>
      <c r="F48" s="289">
        <f>SUM(B48:E48)</f>
        <v>9975</v>
      </c>
      <c r="G48" s="290">
        <f>F48/$F$9</f>
        <v>0.008459648536586813</v>
      </c>
      <c r="H48" s="287">
        <v>4420</v>
      </c>
      <c r="I48" s="288">
        <v>5085</v>
      </c>
      <c r="J48" s="289"/>
      <c r="K48" s="288"/>
      <c r="L48" s="289">
        <f>SUM(H48:K48)</f>
        <v>9505</v>
      </c>
      <c r="M48" s="291">
        <f>IF(ISERROR(F48/L48-1),"         /0",(F48/L48-1))</f>
        <v>0.0494476591267754</v>
      </c>
      <c r="N48" s="287">
        <v>4427</v>
      </c>
      <c r="O48" s="288">
        <v>5548</v>
      </c>
      <c r="P48" s="289"/>
      <c r="Q48" s="288"/>
      <c r="R48" s="289">
        <f>SUM(N48:Q48)</f>
        <v>9975</v>
      </c>
      <c r="S48" s="290">
        <f>R48/$R$9</f>
        <v>0.008459648536586813</v>
      </c>
      <c r="T48" s="287">
        <v>4420</v>
      </c>
      <c r="U48" s="288">
        <v>5085</v>
      </c>
      <c r="V48" s="289"/>
      <c r="W48" s="288"/>
      <c r="X48" s="289">
        <f>SUM(T48:W48)</f>
        <v>9505</v>
      </c>
      <c r="Y48" s="292">
        <f>IF(ISERROR(R48/X48-1),"         /0",IF(R48/X48&gt;5,"  *  ",(R48/X48-1)))</f>
        <v>0.0494476591267754</v>
      </c>
    </row>
    <row r="49" spans="1:25" ht="19.5" customHeight="1">
      <c r="A49" s="286" t="s">
        <v>200</v>
      </c>
      <c r="B49" s="287">
        <v>3129</v>
      </c>
      <c r="C49" s="288">
        <v>3344</v>
      </c>
      <c r="D49" s="289">
        <v>0</v>
      </c>
      <c r="E49" s="288">
        <v>0</v>
      </c>
      <c r="F49" s="289">
        <f>SUM(B49:E49)</f>
        <v>6473</v>
      </c>
      <c r="G49" s="290">
        <f>F49/$F$9</f>
        <v>0.005489654634318441</v>
      </c>
      <c r="H49" s="287">
        <v>3609</v>
      </c>
      <c r="I49" s="288">
        <v>3711</v>
      </c>
      <c r="J49" s="289"/>
      <c r="K49" s="288"/>
      <c r="L49" s="289">
        <f>SUM(H49:K49)</f>
        <v>7320</v>
      </c>
      <c r="M49" s="291">
        <f>IF(ISERROR(F49/L49-1),"         /0",(F49/L49-1))</f>
        <v>-0.11571038251366117</v>
      </c>
      <c r="N49" s="287">
        <v>3129</v>
      </c>
      <c r="O49" s="288">
        <v>3344</v>
      </c>
      <c r="P49" s="289"/>
      <c r="Q49" s="288"/>
      <c r="R49" s="289">
        <f>SUM(N49:Q49)</f>
        <v>6473</v>
      </c>
      <c r="S49" s="290">
        <f>R49/$R$9</f>
        <v>0.005489654634318441</v>
      </c>
      <c r="T49" s="287">
        <v>3609</v>
      </c>
      <c r="U49" s="288">
        <v>3711</v>
      </c>
      <c r="V49" s="289"/>
      <c r="W49" s="288"/>
      <c r="X49" s="289">
        <f>SUM(T49:W49)</f>
        <v>7320</v>
      </c>
      <c r="Y49" s="292">
        <f>IF(ISERROR(R49/X49-1),"         /0",IF(R49/X49&gt;5,"  *  ",(R49/X49-1)))</f>
        <v>-0.11571038251366117</v>
      </c>
    </row>
    <row r="50" spans="1:25" ht="19.5" customHeight="1">
      <c r="A50" s="286" t="s">
        <v>178</v>
      </c>
      <c r="B50" s="287">
        <v>2628</v>
      </c>
      <c r="C50" s="288">
        <v>1248</v>
      </c>
      <c r="D50" s="289">
        <v>0</v>
      </c>
      <c r="E50" s="288">
        <v>0</v>
      </c>
      <c r="F50" s="289">
        <f>SUM(B50:E50)</f>
        <v>3876</v>
      </c>
      <c r="G50" s="290">
        <f>F50/$F$9</f>
        <v>0.0032871777170737334</v>
      </c>
      <c r="H50" s="287">
        <v>1128</v>
      </c>
      <c r="I50" s="288">
        <v>451</v>
      </c>
      <c r="J50" s="289"/>
      <c r="K50" s="288"/>
      <c r="L50" s="289">
        <f>SUM(H50:K50)</f>
        <v>1579</v>
      </c>
      <c r="M50" s="291">
        <f>IF(ISERROR(F50/L50-1),"         /0",(F50/L50-1))</f>
        <v>1.4547181760607981</v>
      </c>
      <c r="N50" s="287">
        <v>2628</v>
      </c>
      <c r="O50" s="288">
        <v>1248</v>
      </c>
      <c r="P50" s="289"/>
      <c r="Q50" s="288"/>
      <c r="R50" s="289">
        <f>SUM(N50:Q50)</f>
        <v>3876</v>
      </c>
      <c r="S50" s="290">
        <f>R50/$R$9</f>
        <v>0.0032871777170737334</v>
      </c>
      <c r="T50" s="287">
        <v>1128</v>
      </c>
      <c r="U50" s="288">
        <v>451</v>
      </c>
      <c r="V50" s="289"/>
      <c r="W50" s="288"/>
      <c r="X50" s="289">
        <f>SUM(T50:W50)</f>
        <v>1579</v>
      </c>
      <c r="Y50" s="292">
        <f>IF(ISERROR(R50/X50-1),"         /0",IF(R50/X50&gt;5,"  *  ",(R50/X50-1)))</f>
        <v>1.4547181760607981</v>
      </c>
    </row>
    <row r="51" spans="1:25" ht="19.5" customHeight="1">
      <c r="A51" s="286" t="s">
        <v>188</v>
      </c>
      <c r="B51" s="287">
        <v>1161</v>
      </c>
      <c r="C51" s="288">
        <v>937</v>
      </c>
      <c r="D51" s="289">
        <v>0</v>
      </c>
      <c r="E51" s="288">
        <v>0</v>
      </c>
      <c r="F51" s="289">
        <f>SUM(B51:E51)</f>
        <v>2098</v>
      </c>
      <c r="G51" s="290">
        <f>F51/$F$9</f>
        <v>0.0017792824691487854</v>
      </c>
      <c r="H51" s="287">
        <v>709</v>
      </c>
      <c r="I51" s="288">
        <v>290</v>
      </c>
      <c r="J51" s="289"/>
      <c r="K51" s="288"/>
      <c r="L51" s="289">
        <f>SUM(H51:K51)</f>
        <v>999</v>
      </c>
      <c r="M51" s="291">
        <f>IF(ISERROR(F51/L51-1),"         /0",(F51/L51-1))</f>
        <v>1.1001001001001</v>
      </c>
      <c r="N51" s="287">
        <v>1161</v>
      </c>
      <c r="O51" s="288">
        <v>937</v>
      </c>
      <c r="P51" s="289"/>
      <c r="Q51" s="288"/>
      <c r="R51" s="289">
        <f>SUM(N51:Q51)</f>
        <v>2098</v>
      </c>
      <c r="S51" s="290">
        <f>R51/$R$9</f>
        <v>0.0017792824691487854</v>
      </c>
      <c r="T51" s="287">
        <v>709</v>
      </c>
      <c r="U51" s="288">
        <v>290</v>
      </c>
      <c r="V51" s="289"/>
      <c r="W51" s="288"/>
      <c r="X51" s="289">
        <f>SUM(T51:W51)</f>
        <v>999</v>
      </c>
      <c r="Y51" s="292">
        <f>IF(ISERROR(R51/X51-1),"         /0",IF(R51/X51&gt;5,"  *  ",(R51/X51-1)))</f>
        <v>1.1001001001001</v>
      </c>
    </row>
    <row r="52" spans="1:25" ht="19.5" customHeight="1">
      <c r="A52" s="286" t="s">
        <v>203</v>
      </c>
      <c r="B52" s="287">
        <v>1048</v>
      </c>
      <c r="C52" s="288">
        <v>734</v>
      </c>
      <c r="D52" s="289">
        <v>0</v>
      </c>
      <c r="E52" s="288">
        <v>0</v>
      </c>
      <c r="F52" s="289">
        <f>SUM(B52:E52)</f>
        <v>1782</v>
      </c>
      <c r="G52" s="290">
        <f>F52/$F$9</f>
        <v>0.001511287588190246</v>
      </c>
      <c r="H52" s="287">
        <v>1234</v>
      </c>
      <c r="I52" s="288">
        <v>1131</v>
      </c>
      <c r="J52" s="289"/>
      <c r="K52" s="288"/>
      <c r="L52" s="289">
        <f>SUM(H52:K52)</f>
        <v>2365</v>
      </c>
      <c r="M52" s="291">
        <f>IF(ISERROR(F52/L52-1),"         /0",(F52/L52-1))</f>
        <v>-0.24651162790697678</v>
      </c>
      <c r="N52" s="287">
        <v>1048</v>
      </c>
      <c r="O52" s="288">
        <v>734</v>
      </c>
      <c r="P52" s="289"/>
      <c r="Q52" s="288"/>
      <c r="R52" s="289">
        <f>SUM(N52:Q52)</f>
        <v>1782</v>
      </c>
      <c r="S52" s="290">
        <f>R52/$R$9</f>
        <v>0.001511287588190246</v>
      </c>
      <c r="T52" s="287">
        <v>1234</v>
      </c>
      <c r="U52" s="288">
        <v>1131</v>
      </c>
      <c r="V52" s="289"/>
      <c r="W52" s="288"/>
      <c r="X52" s="289">
        <f>SUM(T52:W52)</f>
        <v>2365</v>
      </c>
      <c r="Y52" s="292">
        <f>IF(ISERROR(R52/X52-1),"         /0",IF(R52/X52&gt;5,"  *  ",(R52/X52-1)))</f>
        <v>-0.24651162790697678</v>
      </c>
    </row>
    <row r="53" spans="1:25" ht="19.5" customHeight="1">
      <c r="A53" s="286" t="s">
        <v>196</v>
      </c>
      <c r="B53" s="287">
        <v>147</v>
      </c>
      <c r="C53" s="288">
        <v>568</v>
      </c>
      <c r="D53" s="289">
        <v>0</v>
      </c>
      <c r="E53" s="288">
        <v>0</v>
      </c>
      <c r="F53" s="289">
        <f>SUM(B53:E53)</f>
        <v>715</v>
      </c>
      <c r="G53" s="290">
        <f>F53/$F$9</f>
        <v>0.0006063808224220122</v>
      </c>
      <c r="H53" s="287">
        <v>8</v>
      </c>
      <c r="I53" s="288">
        <v>5</v>
      </c>
      <c r="J53" s="289"/>
      <c r="K53" s="288"/>
      <c r="L53" s="289">
        <f>SUM(H53:K53)</f>
        <v>13</v>
      </c>
      <c r="M53" s="291">
        <f>IF(ISERROR(F53/L53-1),"         /0",(F53/L53-1))</f>
        <v>54</v>
      </c>
      <c r="N53" s="287">
        <v>147</v>
      </c>
      <c r="O53" s="288">
        <v>568</v>
      </c>
      <c r="P53" s="289"/>
      <c r="Q53" s="288"/>
      <c r="R53" s="289">
        <f>SUM(N53:Q53)</f>
        <v>715</v>
      </c>
      <c r="S53" s="290">
        <f>R53/$R$9</f>
        <v>0.0006063808224220122</v>
      </c>
      <c r="T53" s="287">
        <v>8</v>
      </c>
      <c r="U53" s="288">
        <v>5</v>
      </c>
      <c r="V53" s="289"/>
      <c r="W53" s="288"/>
      <c r="X53" s="289">
        <f>SUM(T53:W53)</f>
        <v>13</v>
      </c>
      <c r="Y53" s="292" t="str">
        <f>IF(ISERROR(R53/X53-1),"         /0",IF(R53/X53&gt;5,"  *  ",(R53/X53-1)))</f>
        <v>  *  </v>
      </c>
    </row>
    <row r="54" spans="1:25" ht="19.5" customHeight="1">
      <c r="A54" s="286" t="s">
        <v>184</v>
      </c>
      <c r="B54" s="287">
        <v>254</v>
      </c>
      <c r="C54" s="288">
        <v>348</v>
      </c>
      <c r="D54" s="289">
        <v>0</v>
      </c>
      <c r="E54" s="288">
        <v>0</v>
      </c>
      <c r="F54" s="289">
        <f>SUM(B54:E54)</f>
        <v>602</v>
      </c>
      <c r="G54" s="290">
        <f>F54/$F$9</f>
        <v>0.0005105472099273446</v>
      </c>
      <c r="H54" s="287">
        <v>223</v>
      </c>
      <c r="I54" s="288">
        <v>211</v>
      </c>
      <c r="J54" s="289"/>
      <c r="K54" s="288"/>
      <c r="L54" s="289">
        <f>SUM(H54:K54)</f>
        <v>434</v>
      </c>
      <c r="M54" s="291">
        <f>IF(ISERROR(F54/L54-1),"         /0",(F54/L54-1))</f>
        <v>0.3870967741935485</v>
      </c>
      <c r="N54" s="287">
        <v>254</v>
      </c>
      <c r="O54" s="288">
        <v>348</v>
      </c>
      <c r="P54" s="289"/>
      <c r="Q54" s="288"/>
      <c r="R54" s="289">
        <f>SUM(N54:Q54)</f>
        <v>602</v>
      </c>
      <c r="S54" s="290">
        <f>R54/$R$9</f>
        <v>0.0005105472099273446</v>
      </c>
      <c r="T54" s="287">
        <v>223</v>
      </c>
      <c r="U54" s="288">
        <v>211</v>
      </c>
      <c r="V54" s="289"/>
      <c r="W54" s="288"/>
      <c r="X54" s="289">
        <f>SUM(T54:W54)</f>
        <v>434</v>
      </c>
      <c r="Y54" s="292">
        <f>IF(ISERROR(R54/X54-1),"         /0",IF(R54/X54&gt;5,"  *  ",(R54/X54-1)))</f>
        <v>0.3870967741935485</v>
      </c>
    </row>
    <row r="55" spans="1:25" ht="19.5" customHeight="1">
      <c r="A55" s="286" t="s">
        <v>193</v>
      </c>
      <c r="B55" s="287">
        <v>523</v>
      </c>
      <c r="C55" s="288">
        <v>38</v>
      </c>
      <c r="D55" s="289">
        <v>0</v>
      </c>
      <c r="E55" s="288">
        <v>0</v>
      </c>
      <c r="F55" s="289">
        <f>SUM(B55:E55)</f>
        <v>561</v>
      </c>
      <c r="G55" s="290">
        <f>F55/$F$9</f>
        <v>0.00047577572220804034</v>
      </c>
      <c r="H55" s="287">
        <v>516</v>
      </c>
      <c r="I55" s="288">
        <v>428</v>
      </c>
      <c r="J55" s="289"/>
      <c r="K55" s="288"/>
      <c r="L55" s="289">
        <f>SUM(H55:K55)</f>
        <v>944</v>
      </c>
      <c r="M55" s="291">
        <f>IF(ISERROR(F55/L55-1),"         /0",(F55/L55-1))</f>
        <v>-0.4057203389830508</v>
      </c>
      <c r="N55" s="287">
        <v>523</v>
      </c>
      <c r="O55" s="288">
        <v>38</v>
      </c>
      <c r="P55" s="289"/>
      <c r="Q55" s="288"/>
      <c r="R55" s="289">
        <f>SUM(N55:Q55)</f>
        <v>561</v>
      </c>
      <c r="S55" s="290">
        <f>R55/$R$9</f>
        <v>0.00047577572220804034</v>
      </c>
      <c r="T55" s="287">
        <v>516</v>
      </c>
      <c r="U55" s="288">
        <v>428</v>
      </c>
      <c r="V55" s="289"/>
      <c r="W55" s="288"/>
      <c r="X55" s="289">
        <f>SUM(T55:W55)</f>
        <v>944</v>
      </c>
      <c r="Y55" s="292">
        <f>IF(ISERROR(R55/X55-1),"         /0",IF(R55/X55&gt;5,"  *  ",(R55/X55-1)))</f>
        <v>-0.4057203389830508</v>
      </c>
    </row>
    <row r="56" spans="1:25" ht="19.5" customHeight="1">
      <c r="A56" s="286" t="s">
        <v>181</v>
      </c>
      <c r="B56" s="287">
        <v>95</v>
      </c>
      <c r="C56" s="288">
        <v>385</v>
      </c>
      <c r="D56" s="289">
        <v>0</v>
      </c>
      <c r="E56" s="288">
        <v>0</v>
      </c>
      <c r="F56" s="289">
        <f>SUM(B56:E56)</f>
        <v>480</v>
      </c>
      <c r="G56" s="290">
        <f>F56/$F$9</f>
        <v>0.00040708083183575646</v>
      </c>
      <c r="H56" s="287">
        <v>199</v>
      </c>
      <c r="I56" s="288">
        <v>233</v>
      </c>
      <c r="J56" s="289"/>
      <c r="K56" s="288"/>
      <c r="L56" s="289">
        <f>SUM(H56:K56)</f>
        <v>432</v>
      </c>
      <c r="M56" s="291">
        <f>IF(ISERROR(F56/L56-1),"         /0",(F56/L56-1))</f>
        <v>0.11111111111111116</v>
      </c>
      <c r="N56" s="287">
        <v>95</v>
      </c>
      <c r="O56" s="288">
        <v>385</v>
      </c>
      <c r="P56" s="289"/>
      <c r="Q56" s="288"/>
      <c r="R56" s="289">
        <f>SUM(N56:Q56)</f>
        <v>480</v>
      </c>
      <c r="S56" s="290">
        <f>R56/$R$9</f>
        <v>0.00040708083183575646</v>
      </c>
      <c r="T56" s="287">
        <v>199</v>
      </c>
      <c r="U56" s="288">
        <v>233</v>
      </c>
      <c r="V56" s="289"/>
      <c r="W56" s="288"/>
      <c r="X56" s="289">
        <f>SUM(T56:W56)</f>
        <v>432</v>
      </c>
      <c r="Y56" s="292">
        <f>IF(ISERROR(R56/X56-1),"         /0",IF(R56/X56&gt;5,"  *  ",(R56/X56-1)))</f>
        <v>0.11111111111111116</v>
      </c>
    </row>
    <row r="57" spans="1:25" ht="19.5" customHeight="1" thickBot="1">
      <c r="A57" s="293" t="s">
        <v>171</v>
      </c>
      <c r="B57" s="294">
        <v>186</v>
      </c>
      <c r="C57" s="295">
        <v>34</v>
      </c>
      <c r="D57" s="296">
        <v>0</v>
      </c>
      <c r="E57" s="295">
        <v>3</v>
      </c>
      <c r="F57" s="296">
        <f>SUM(B57:E57)</f>
        <v>223</v>
      </c>
      <c r="G57" s="297">
        <f>F57/$F$9</f>
        <v>0.00018912296979036185</v>
      </c>
      <c r="H57" s="294">
        <v>60</v>
      </c>
      <c r="I57" s="295">
        <v>58</v>
      </c>
      <c r="J57" s="296">
        <v>0</v>
      </c>
      <c r="K57" s="295">
        <v>0</v>
      </c>
      <c r="L57" s="296">
        <f>SUM(H57:K57)</f>
        <v>118</v>
      </c>
      <c r="M57" s="298">
        <f>IF(ISERROR(F57/L57-1),"         /0",(F57/L57-1))</f>
        <v>0.8898305084745763</v>
      </c>
      <c r="N57" s="294">
        <v>186</v>
      </c>
      <c r="O57" s="295">
        <v>34</v>
      </c>
      <c r="P57" s="296">
        <v>0</v>
      </c>
      <c r="Q57" s="295">
        <v>3</v>
      </c>
      <c r="R57" s="296">
        <f>SUM(N57:Q57)</f>
        <v>223</v>
      </c>
      <c r="S57" s="297">
        <f>R57/$R$9</f>
        <v>0.00018912296979036185</v>
      </c>
      <c r="T57" s="294">
        <v>60</v>
      </c>
      <c r="U57" s="295">
        <v>58</v>
      </c>
      <c r="V57" s="296">
        <v>0</v>
      </c>
      <c r="W57" s="295">
        <v>0</v>
      </c>
      <c r="X57" s="296">
        <f>SUM(T57:W57)</f>
        <v>118</v>
      </c>
      <c r="Y57" s="299">
        <f>IF(ISERROR(R57/X57-1),"         /0",IF(R57/X57&gt;5,"  *  ",(R57/X57-1)))</f>
        <v>0.8898305084745763</v>
      </c>
    </row>
    <row r="58" spans="1:25" s="142" customFormat="1" ht="19.5" customHeight="1">
      <c r="A58" s="151" t="s">
        <v>50</v>
      </c>
      <c r="B58" s="148">
        <f>SUM(B59:B71)</f>
        <v>179354</v>
      </c>
      <c r="C58" s="147">
        <f>SUM(C59:C71)</f>
        <v>163487</v>
      </c>
      <c r="D58" s="146">
        <f>SUM(D59:D71)</f>
        <v>3108</v>
      </c>
      <c r="E58" s="147">
        <f>SUM(E59:E71)</f>
        <v>2563</v>
      </c>
      <c r="F58" s="146">
        <f>SUM(B58:E58)</f>
        <v>348512</v>
      </c>
      <c r="G58" s="149">
        <f>F58/$F$9</f>
        <v>0.29556782263488157</v>
      </c>
      <c r="H58" s="148">
        <f>SUM(H59:H71)</f>
        <v>180918</v>
      </c>
      <c r="I58" s="147">
        <f>SUM(I59:I71)</f>
        <v>168347</v>
      </c>
      <c r="J58" s="146">
        <f>SUM(J59:J71)</f>
        <v>944</v>
      </c>
      <c r="K58" s="147">
        <f>SUM(K59:K71)</f>
        <v>1057</v>
      </c>
      <c r="L58" s="146">
        <f>SUM(H58:K58)</f>
        <v>351266</v>
      </c>
      <c r="M58" s="150">
        <f>IF(ISERROR(F58/L58-1),"         /0",(F58/L58-1))</f>
        <v>-0.007840212260793789</v>
      </c>
      <c r="N58" s="148">
        <f>SUM(N59:N71)</f>
        <v>179354</v>
      </c>
      <c r="O58" s="147">
        <f>SUM(O59:O71)</f>
        <v>163487</v>
      </c>
      <c r="P58" s="146">
        <f>SUM(P59:P71)</f>
        <v>3108</v>
      </c>
      <c r="Q58" s="147">
        <f>SUM(Q59:Q71)</f>
        <v>2563</v>
      </c>
      <c r="R58" s="146">
        <f>SUM(N58:Q58)</f>
        <v>348512</v>
      </c>
      <c r="S58" s="149">
        <f>R58/$R$9</f>
        <v>0.29556782263488157</v>
      </c>
      <c r="T58" s="148">
        <f>SUM(T59:T71)</f>
        <v>180918</v>
      </c>
      <c r="U58" s="147">
        <f>SUM(U59:U71)</f>
        <v>168347</v>
      </c>
      <c r="V58" s="146">
        <f>SUM(V59:V71)</f>
        <v>944</v>
      </c>
      <c r="W58" s="147">
        <f>SUM(W59:W71)</f>
        <v>1057</v>
      </c>
      <c r="X58" s="146">
        <f>SUM(T58:W58)</f>
        <v>351266</v>
      </c>
      <c r="Y58" s="143">
        <f>IF(ISERROR(R58/X58-1),"         /0",IF(R58/X58&gt;5,"  *  ",(R58/X58-1)))</f>
        <v>-0.007840212260793789</v>
      </c>
    </row>
    <row r="59" spans="1:25" s="111" customFormat="1" ht="19.5" customHeight="1">
      <c r="A59" s="279" t="s">
        <v>164</v>
      </c>
      <c r="B59" s="280">
        <v>80624</v>
      </c>
      <c r="C59" s="281">
        <v>72687</v>
      </c>
      <c r="D59" s="282">
        <v>90</v>
      </c>
      <c r="E59" s="281">
        <v>0</v>
      </c>
      <c r="F59" s="282">
        <f>SUM(B59:E59)</f>
        <v>153401</v>
      </c>
      <c r="G59" s="283">
        <f>F59/$F$9</f>
        <v>0.13009709725924348</v>
      </c>
      <c r="H59" s="280">
        <v>83147</v>
      </c>
      <c r="I59" s="281">
        <v>76955</v>
      </c>
      <c r="J59" s="282"/>
      <c r="K59" s="281"/>
      <c r="L59" s="282">
        <f>SUM(H59:K59)</f>
        <v>160102</v>
      </c>
      <c r="M59" s="284">
        <f>IF(ISERROR(F59/L59-1),"         /0",(F59/L59-1))</f>
        <v>-0.041854567713082935</v>
      </c>
      <c r="N59" s="280">
        <v>80624</v>
      </c>
      <c r="O59" s="281">
        <v>72687</v>
      </c>
      <c r="P59" s="282">
        <v>90</v>
      </c>
      <c r="Q59" s="281"/>
      <c r="R59" s="282">
        <f>SUM(N59:Q59)</f>
        <v>153401</v>
      </c>
      <c r="S59" s="283">
        <f>R59/$R$9</f>
        <v>0.13009709725924348</v>
      </c>
      <c r="T59" s="300">
        <v>83147</v>
      </c>
      <c r="U59" s="281">
        <v>76955</v>
      </c>
      <c r="V59" s="282"/>
      <c r="W59" s="281"/>
      <c r="X59" s="282">
        <f>SUM(T59:W59)</f>
        <v>160102</v>
      </c>
      <c r="Y59" s="285">
        <f>IF(ISERROR(R59/X59-1),"         /0",IF(R59/X59&gt;5,"  *  ",(R59/X59-1)))</f>
        <v>-0.041854567713082935</v>
      </c>
    </row>
    <row r="60" spans="1:25" s="111" customFormat="1" ht="19.5" customHeight="1">
      <c r="A60" s="286" t="s">
        <v>159</v>
      </c>
      <c r="B60" s="287">
        <v>31473</v>
      </c>
      <c r="C60" s="288">
        <v>31228</v>
      </c>
      <c r="D60" s="289">
        <v>110</v>
      </c>
      <c r="E60" s="288">
        <v>166</v>
      </c>
      <c r="F60" s="289">
        <f aca="true" t="shared" si="16" ref="F60:F71">SUM(B60:E60)</f>
        <v>62977</v>
      </c>
      <c r="G60" s="290">
        <f aca="true" t="shared" si="17" ref="G60:G71">F60/$F$9</f>
        <v>0.05340985322191757</v>
      </c>
      <c r="H60" s="287">
        <v>29114</v>
      </c>
      <c r="I60" s="288">
        <v>29518</v>
      </c>
      <c r="J60" s="289">
        <v>812</v>
      </c>
      <c r="K60" s="288">
        <v>1015</v>
      </c>
      <c r="L60" s="289">
        <f aca="true" t="shared" si="18" ref="L60:L71">SUM(H60:K60)</f>
        <v>60459</v>
      </c>
      <c r="M60" s="291">
        <f aca="true" t="shared" si="19" ref="M60:M71">IF(ISERROR(F60/L60-1),"         /0",(F60/L60-1))</f>
        <v>0.04164805901520041</v>
      </c>
      <c r="N60" s="287">
        <v>31473</v>
      </c>
      <c r="O60" s="288">
        <v>31228</v>
      </c>
      <c r="P60" s="289">
        <v>110</v>
      </c>
      <c r="Q60" s="288">
        <v>166</v>
      </c>
      <c r="R60" s="289">
        <f aca="true" t="shared" si="20" ref="R60:R71">SUM(N60:Q60)</f>
        <v>62977</v>
      </c>
      <c r="S60" s="290">
        <f aca="true" t="shared" si="21" ref="S60:S71">R60/$R$9</f>
        <v>0.05340985322191757</v>
      </c>
      <c r="T60" s="301">
        <v>29114</v>
      </c>
      <c r="U60" s="288">
        <v>29518</v>
      </c>
      <c r="V60" s="289">
        <v>812</v>
      </c>
      <c r="W60" s="288">
        <v>1015</v>
      </c>
      <c r="X60" s="289">
        <f aca="true" t="shared" si="22" ref="X60:X71">SUM(T60:W60)</f>
        <v>60459</v>
      </c>
      <c r="Y60" s="292">
        <f aca="true" t="shared" si="23" ref="Y60:Y71">IF(ISERROR(R60/X60-1),"         /0",IF(R60/X60&gt;5,"  *  ",(R60/X60-1)))</f>
        <v>0.04164805901520041</v>
      </c>
    </row>
    <row r="61" spans="1:25" s="111" customFormat="1" ht="19.5" customHeight="1">
      <c r="A61" s="286" t="s">
        <v>187</v>
      </c>
      <c r="B61" s="287">
        <v>11471</v>
      </c>
      <c r="C61" s="288">
        <v>11265</v>
      </c>
      <c r="D61" s="289">
        <v>1597</v>
      </c>
      <c r="E61" s="288">
        <v>1551</v>
      </c>
      <c r="F61" s="289">
        <f t="shared" si="16"/>
        <v>25884</v>
      </c>
      <c r="G61" s="290">
        <f t="shared" si="17"/>
        <v>0.021951833856743166</v>
      </c>
      <c r="H61" s="287">
        <v>11328</v>
      </c>
      <c r="I61" s="288">
        <v>11115</v>
      </c>
      <c r="J61" s="289"/>
      <c r="K61" s="288"/>
      <c r="L61" s="289">
        <f t="shared" si="18"/>
        <v>22443</v>
      </c>
      <c r="M61" s="291">
        <f t="shared" si="19"/>
        <v>0.1533217484293543</v>
      </c>
      <c r="N61" s="287">
        <v>11471</v>
      </c>
      <c r="O61" s="288">
        <v>11265</v>
      </c>
      <c r="P61" s="289">
        <v>1597</v>
      </c>
      <c r="Q61" s="288">
        <v>1551</v>
      </c>
      <c r="R61" s="289">
        <f t="shared" si="20"/>
        <v>25884</v>
      </c>
      <c r="S61" s="290">
        <f t="shared" si="21"/>
        <v>0.021951833856743166</v>
      </c>
      <c r="T61" s="301">
        <v>11328</v>
      </c>
      <c r="U61" s="288">
        <v>11115</v>
      </c>
      <c r="V61" s="289"/>
      <c r="W61" s="288"/>
      <c r="X61" s="289">
        <f t="shared" si="22"/>
        <v>22443</v>
      </c>
      <c r="Y61" s="292">
        <f t="shared" si="23"/>
        <v>0.1533217484293543</v>
      </c>
    </row>
    <row r="62" spans="1:25" s="111" customFormat="1" ht="19.5" customHeight="1">
      <c r="A62" s="286" t="s">
        <v>181</v>
      </c>
      <c r="B62" s="287">
        <v>11334</v>
      </c>
      <c r="C62" s="288">
        <v>9440</v>
      </c>
      <c r="D62" s="289">
        <v>0</v>
      </c>
      <c r="E62" s="288">
        <v>0</v>
      </c>
      <c r="F62" s="289">
        <f aca="true" t="shared" si="24" ref="F62:F67">SUM(B62:E62)</f>
        <v>20774</v>
      </c>
      <c r="G62" s="290">
        <f aca="true" t="shared" si="25" ref="G62:G67">F62/$F$9</f>
        <v>0.01761811916782501</v>
      </c>
      <c r="H62" s="287">
        <v>7555</v>
      </c>
      <c r="I62" s="288">
        <v>8225</v>
      </c>
      <c r="J62" s="289"/>
      <c r="K62" s="288"/>
      <c r="L62" s="289">
        <f aca="true" t="shared" si="26" ref="L62:L67">SUM(H62:K62)</f>
        <v>15780</v>
      </c>
      <c r="M62" s="291">
        <f aca="true" t="shared" si="27" ref="M62:M67">IF(ISERROR(F62/L62-1),"         /0",(F62/L62-1))</f>
        <v>0.3164765525982256</v>
      </c>
      <c r="N62" s="287">
        <v>11334</v>
      </c>
      <c r="O62" s="288">
        <v>9440</v>
      </c>
      <c r="P62" s="289"/>
      <c r="Q62" s="288"/>
      <c r="R62" s="289">
        <f aca="true" t="shared" si="28" ref="R62:R67">SUM(N62:Q62)</f>
        <v>20774</v>
      </c>
      <c r="S62" s="290">
        <f aca="true" t="shared" si="29" ref="S62:S67">R62/$R$9</f>
        <v>0.01761811916782501</v>
      </c>
      <c r="T62" s="301">
        <v>7555</v>
      </c>
      <c r="U62" s="288">
        <v>8225</v>
      </c>
      <c r="V62" s="289"/>
      <c r="W62" s="288"/>
      <c r="X62" s="289">
        <f aca="true" t="shared" si="30" ref="X62:X67">SUM(T62:W62)</f>
        <v>15780</v>
      </c>
      <c r="Y62" s="292">
        <f aca="true" t="shared" si="31" ref="Y62:Y67">IF(ISERROR(R62/X62-1),"         /0",IF(R62/X62&gt;5,"  *  ",(R62/X62-1)))</f>
        <v>0.3164765525982256</v>
      </c>
    </row>
    <row r="63" spans="1:25" s="111" customFormat="1" ht="19.5" customHeight="1">
      <c r="A63" s="286" t="s">
        <v>191</v>
      </c>
      <c r="B63" s="287">
        <v>10377</v>
      </c>
      <c r="C63" s="288">
        <v>9191</v>
      </c>
      <c r="D63" s="289">
        <v>0</v>
      </c>
      <c r="E63" s="288">
        <v>0</v>
      </c>
      <c r="F63" s="289">
        <f t="shared" si="24"/>
        <v>19568</v>
      </c>
      <c r="G63" s="290">
        <f t="shared" si="25"/>
        <v>0.016595328577837673</v>
      </c>
      <c r="H63" s="287">
        <v>7684</v>
      </c>
      <c r="I63" s="288">
        <v>6565</v>
      </c>
      <c r="J63" s="289"/>
      <c r="K63" s="288"/>
      <c r="L63" s="289">
        <f t="shared" si="26"/>
        <v>14249</v>
      </c>
      <c r="M63" s="291">
        <f t="shared" si="27"/>
        <v>0.37328935363885174</v>
      </c>
      <c r="N63" s="287">
        <v>10377</v>
      </c>
      <c r="O63" s="288">
        <v>9191</v>
      </c>
      <c r="P63" s="289"/>
      <c r="Q63" s="288"/>
      <c r="R63" s="289">
        <f t="shared" si="28"/>
        <v>19568</v>
      </c>
      <c r="S63" s="290">
        <f t="shared" si="29"/>
        <v>0.016595328577837673</v>
      </c>
      <c r="T63" s="301">
        <v>7684</v>
      </c>
      <c r="U63" s="288">
        <v>6565</v>
      </c>
      <c r="V63" s="289"/>
      <c r="W63" s="288"/>
      <c r="X63" s="289">
        <f t="shared" si="30"/>
        <v>14249</v>
      </c>
      <c r="Y63" s="292">
        <f t="shared" si="31"/>
        <v>0.37328935363885174</v>
      </c>
    </row>
    <row r="64" spans="1:25" s="111" customFormat="1" ht="19.5" customHeight="1">
      <c r="A64" s="286" t="s">
        <v>177</v>
      </c>
      <c r="B64" s="287">
        <v>8212</v>
      </c>
      <c r="C64" s="288">
        <v>7855</v>
      </c>
      <c r="D64" s="289">
        <v>0</v>
      </c>
      <c r="E64" s="288">
        <v>0</v>
      </c>
      <c r="F64" s="289">
        <f t="shared" si="24"/>
        <v>16067</v>
      </c>
      <c r="G64" s="290">
        <f t="shared" si="25"/>
        <v>0.013626182760635623</v>
      </c>
      <c r="H64" s="287">
        <v>10737</v>
      </c>
      <c r="I64" s="288">
        <v>9595</v>
      </c>
      <c r="J64" s="289"/>
      <c r="K64" s="288"/>
      <c r="L64" s="289">
        <f t="shared" si="26"/>
        <v>20332</v>
      </c>
      <c r="M64" s="291">
        <f t="shared" si="27"/>
        <v>-0.20976785362974626</v>
      </c>
      <c r="N64" s="287">
        <v>8212</v>
      </c>
      <c r="O64" s="288">
        <v>7855</v>
      </c>
      <c r="P64" s="289"/>
      <c r="Q64" s="288"/>
      <c r="R64" s="289">
        <f t="shared" si="28"/>
        <v>16067</v>
      </c>
      <c r="S64" s="290">
        <f t="shared" si="29"/>
        <v>0.013626182760635623</v>
      </c>
      <c r="T64" s="301">
        <v>10737</v>
      </c>
      <c r="U64" s="288">
        <v>9595</v>
      </c>
      <c r="V64" s="289"/>
      <c r="W64" s="288"/>
      <c r="X64" s="289">
        <f t="shared" si="30"/>
        <v>20332</v>
      </c>
      <c r="Y64" s="292">
        <f t="shared" si="31"/>
        <v>-0.20976785362974626</v>
      </c>
    </row>
    <row r="65" spans="1:25" s="111" customFormat="1" ht="19.5" customHeight="1">
      <c r="A65" s="286" t="s">
        <v>190</v>
      </c>
      <c r="B65" s="287">
        <v>6609</v>
      </c>
      <c r="C65" s="288">
        <v>5247</v>
      </c>
      <c r="D65" s="289">
        <v>0</v>
      </c>
      <c r="E65" s="288">
        <v>0</v>
      </c>
      <c r="F65" s="289">
        <f t="shared" si="24"/>
        <v>11856</v>
      </c>
      <c r="G65" s="290">
        <f t="shared" si="25"/>
        <v>0.010054896546343185</v>
      </c>
      <c r="H65" s="287">
        <v>7347</v>
      </c>
      <c r="I65" s="288">
        <v>5621</v>
      </c>
      <c r="J65" s="289"/>
      <c r="K65" s="288"/>
      <c r="L65" s="289">
        <f t="shared" si="26"/>
        <v>12968</v>
      </c>
      <c r="M65" s="291">
        <f t="shared" si="27"/>
        <v>-0.08574953732264035</v>
      </c>
      <c r="N65" s="287">
        <v>6609</v>
      </c>
      <c r="O65" s="288">
        <v>5247</v>
      </c>
      <c r="P65" s="289"/>
      <c r="Q65" s="288"/>
      <c r="R65" s="289">
        <f t="shared" si="28"/>
        <v>11856</v>
      </c>
      <c r="S65" s="290">
        <f t="shared" si="29"/>
        <v>0.010054896546343185</v>
      </c>
      <c r="T65" s="301">
        <v>7347</v>
      </c>
      <c r="U65" s="288">
        <v>5621</v>
      </c>
      <c r="V65" s="289"/>
      <c r="W65" s="288"/>
      <c r="X65" s="289">
        <f t="shared" si="30"/>
        <v>12968</v>
      </c>
      <c r="Y65" s="292">
        <f t="shared" si="31"/>
        <v>-0.08574953732264035</v>
      </c>
    </row>
    <row r="66" spans="1:25" s="111" customFormat="1" ht="19.5" customHeight="1">
      <c r="A66" s="286" t="s">
        <v>160</v>
      </c>
      <c r="B66" s="287">
        <v>5115</v>
      </c>
      <c r="C66" s="288">
        <v>4956</v>
      </c>
      <c r="D66" s="289">
        <v>0</v>
      </c>
      <c r="E66" s="288">
        <v>0</v>
      </c>
      <c r="F66" s="289">
        <f t="shared" si="24"/>
        <v>10071</v>
      </c>
      <c r="G66" s="290">
        <f t="shared" si="25"/>
        <v>0.008541064702953965</v>
      </c>
      <c r="H66" s="287">
        <v>5088</v>
      </c>
      <c r="I66" s="288">
        <v>4919</v>
      </c>
      <c r="J66" s="289"/>
      <c r="K66" s="288"/>
      <c r="L66" s="289">
        <f t="shared" si="26"/>
        <v>10007</v>
      </c>
      <c r="M66" s="291">
        <f t="shared" si="27"/>
        <v>0.0063955231338064245</v>
      </c>
      <c r="N66" s="287">
        <v>5115</v>
      </c>
      <c r="O66" s="288">
        <v>4956</v>
      </c>
      <c r="P66" s="289"/>
      <c r="Q66" s="288"/>
      <c r="R66" s="289">
        <f t="shared" si="28"/>
        <v>10071</v>
      </c>
      <c r="S66" s="290">
        <f t="shared" si="29"/>
        <v>0.008541064702953965</v>
      </c>
      <c r="T66" s="301">
        <v>5088</v>
      </c>
      <c r="U66" s="288">
        <v>4919</v>
      </c>
      <c r="V66" s="289"/>
      <c r="W66" s="288"/>
      <c r="X66" s="289">
        <f t="shared" si="30"/>
        <v>10007</v>
      </c>
      <c r="Y66" s="292">
        <f t="shared" si="31"/>
        <v>0.0063955231338064245</v>
      </c>
    </row>
    <row r="67" spans="1:25" s="111" customFormat="1" ht="19.5" customHeight="1">
      <c r="A67" s="286" t="s">
        <v>192</v>
      </c>
      <c r="B67" s="287">
        <v>5633</v>
      </c>
      <c r="C67" s="288">
        <v>4274</v>
      </c>
      <c r="D67" s="289">
        <v>0</v>
      </c>
      <c r="E67" s="288">
        <v>0</v>
      </c>
      <c r="F67" s="289">
        <f t="shared" si="24"/>
        <v>9907</v>
      </c>
      <c r="G67" s="290">
        <f t="shared" si="25"/>
        <v>0.008401978752076749</v>
      </c>
      <c r="H67" s="287">
        <v>9233</v>
      </c>
      <c r="I67" s="288">
        <v>7398</v>
      </c>
      <c r="J67" s="289">
        <v>118</v>
      </c>
      <c r="K67" s="288">
        <v>0</v>
      </c>
      <c r="L67" s="289">
        <f t="shared" si="26"/>
        <v>16749</v>
      </c>
      <c r="M67" s="291">
        <f t="shared" si="27"/>
        <v>-0.40850200011941007</v>
      </c>
      <c r="N67" s="287">
        <v>5633</v>
      </c>
      <c r="O67" s="288">
        <v>4274</v>
      </c>
      <c r="P67" s="289"/>
      <c r="Q67" s="288"/>
      <c r="R67" s="289">
        <f t="shared" si="28"/>
        <v>9907</v>
      </c>
      <c r="S67" s="290">
        <f t="shared" si="29"/>
        <v>0.008401978752076749</v>
      </c>
      <c r="T67" s="301">
        <v>9233</v>
      </c>
      <c r="U67" s="288">
        <v>7398</v>
      </c>
      <c r="V67" s="289">
        <v>118</v>
      </c>
      <c r="W67" s="288">
        <v>0</v>
      </c>
      <c r="X67" s="289">
        <f t="shared" si="30"/>
        <v>16749</v>
      </c>
      <c r="Y67" s="292">
        <f t="shared" si="31"/>
        <v>-0.40850200011941007</v>
      </c>
    </row>
    <row r="68" spans="1:25" s="111" customFormat="1" ht="19.5" customHeight="1">
      <c r="A68" s="286" t="s">
        <v>199</v>
      </c>
      <c r="B68" s="287">
        <v>3694</v>
      </c>
      <c r="C68" s="288">
        <v>3099</v>
      </c>
      <c r="D68" s="289">
        <v>1310</v>
      </c>
      <c r="E68" s="288">
        <v>833</v>
      </c>
      <c r="F68" s="289">
        <f t="shared" si="16"/>
        <v>8936</v>
      </c>
      <c r="G68" s="290">
        <f t="shared" si="17"/>
        <v>0.007578488152675666</v>
      </c>
      <c r="H68" s="287">
        <v>3828</v>
      </c>
      <c r="I68" s="288">
        <v>3557</v>
      </c>
      <c r="J68" s="289"/>
      <c r="K68" s="288"/>
      <c r="L68" s="289">
        <f t="shared" si="18"/>
        <v>7385</v>
      </c>
      <c r="M68" s="291">
        <f t="shared" si="19"/>
        <v>0.21002031144211242</v>
      </c>
      <c r="N68" s="287">
        <v>3694</v>
      </c>
      <c r="O68" s="288">
        <v>3099</v>
      </c>
      <c r="P68" s="289">
        <v>1310</v>
      </c>
      <c r="Q68" s="288">
        <v>833</v>
      </c>
      <c r="R68" s="289">
        <f t="shared" si="20"/>
        <v>8936</v>
      </c>
      <c r="S68" s="290">
        <f t="shared" si="21"/>
        <v>0.007578488152675666</v>
      </c>
      <c r="T68" s="301">
        <v>3828</v>
      </c>
      <c r="U68" s="288">
        <v>3557</v>
      </c>
      <c r="V68" s="289"/>
      <c r="W68" s="288"/>
      <c r="X68" s="289">
        <f t="shared" si="22"/>
        <v>7385</v>
      </c>
      <c r="Y68" s="292">
        <f t="shared" si="23"/>
        <v>0.21002031144211242</v>
      </c>
    </row>
    <row r="69" spans="1:25" s="111" customFormat="1" ht="19.5" customHeight="1">
      <c r="A69" s="286" t="s">
        <v>161</v>
      </c>
      <c r="B69" s="287">
        <v>4082</v>
      </c>
      <c r="C69" s="288">
        <v>3397</v>
      </c>
      <c r="D69" s="289">
        <v>0</v>
      </c>
      <c r="E69" s="288">
        <v>0</v>
      </c>
      <c r="F69" s="289">
        <f t="shared" si="16"/>
        <v>7479</v>
      </c>
      <c r="G69" s="290">
        <f t="shared" si="17"/>
        <v>0.00634282821104088</v>
      </c>
      <c r="H69" s="287">
        <v>4958</v>
      </c>
      <c r="I69" s="288">
        <v>4244</v>
      </c>
      <c r="J69" s="289"/>
      <c r="K69" s="288"/>
      <c r="L69" s="289">
        <f t="shared" si="18"/>
        <v>9202</v>
      </c>
      <c r="M69" s="291">
        <f t="shared" si="19"/>
        <v>-0.18724190393392737</v>
      </c>
      <c r="N69" s="287">
        <v>4082</v>
      </c>
      <c r="O69" s="288">
        <v>3397</v>
      </c>
      <c r="P69" s="289"/>
      <c r="Q69" s="288"/>
      <c r="R69" s="289">
        <f t="shared" si="20"/>
        <v>7479</v>
      </c>
      <c r="S69" s="290">
        <f t="shared" si="21"/>
        <v>0.00634282821104088</v>
      </c>
      <c r="T69" s="301">
        <v>4958</v>
      </c>
      <c r="U69" s="288">
        <v>4244</v>
      </c>
      <c r="V69" s="289"/>
      <c r="W69" s="288"/>
      <c r="X69" s="289">
        <f t="shared" si="22"/>
        <v>9202</v>
      </c>
      <c r="Y69" s="292">
        <f t="shared" si="23"/>
        <v>-0.18724190393392737</v>
      </c>
    </row>
    <row r="70" spans="1:25" s="111" customFormat="1" ht="19.5" customHeight="1">
      <c r="A70" s="286" t="s">
        <v>178</v>
      </c>
      <c r="B70" s="287">
        <v>609</v>
      </c>
      <c r="C70" s="288">
        <v>453</v>
      </c>
      <c r="D70" s="289">
        <v>0</v>
      </c>
      <c r="E70" s="288">
        <v>0</v>
      </c>
      <c r="F70" s="289">
        <f t="shared" si="16"/>
        <v>1062</v>
      </c>
      <c r="G70" s="290">
        <f t="shared" si="17"/>
        <v>0.0009006663404366111</v>
      </c>
      <c r="H70" s="287">
        <v>99</v>
      </c>
      <c r="I70" s="288">
        <v>104</v>
      </c>
      <c r="J70" s="289"/>
      <c r="K70" s="288"/>
      <c r="L70" s="289">
        <f t="shared" si="18"/>
        <v>203</v>
      </c>
      <c r="M70" s="291">
        <f t="shared" si="19"/>
        <v>4.231527093596059</v>
      </c>
      <c r="N70" s="287">
        <v>609</v>
      </c>
      <c r="O70" s="288">
        <v>453</v>
      </c>
      <c r="P70" s="289"/>
      <c r="Q70" s="288"/>
      <c r="R70" s="289">
        <f t="shared" si="20"/>
        <v>1062</v>
      </c>
      <c r="S70" s="290">
        <f t="shared" si="21"/>
        <v>0.0009006663404366111</v>
      </c>
      <c r="T70" s="301">
        <v>99</v>
      </c>
      <c r="U70" s="288">
        <v>104</v>
      </c>
      <c r="V70" s="289"/>
      <c r="W70" s="288"/>
      <c r="X70" s="289">
        <f t="shared" si="22"/>
        <v>203</v>
      </c>
      <c r="Y70" s="292" t="str">
        <f t="shared" si="23"/>
        <v>  *  </v>
      </c>
    </row>
    <row r="71" spans="1:25" s="111" customFormat="1" ht="19.5" customHeight="1" thickBot="1">
      <c r="A71" s="293" t="s">
        <v>171</v>
      </c>
      <c r="B71" s="294">
        <v>121</v>
      </c>
      <c r="C71" s="295">
        <v>395</v>
      </c>
      <c r="D71" s="296">
        <v>1</v>
      </c>
      <c r="E71" s="295">
        <v>13</v>
      </c>
      <c r="F71" s="296">
        <f t="shared" si="16"/>
        <v>530</v>
      </c>
      <c r="G71" s="297">
        <f t="shared" si="17"/>
        <v>0.00044948508515198107</v>
      </c>
      <c r="H71" s="294">
        <v>800</v>
      </c>
      <c r="I71" s="295">
        <v>531</v>
      </c>
      <c r="J71" s="296">
        <v>14</v>
      </c>
      <c r="K71" s="295">
        <v>42</v>
      </c>
      <c r="L71" s="296">
        <f t="shared" si="18"/>
        <v>1387</v>
      </c>
      <c r="M71" s="298">
        <f t="shared" si="19"/>
        <v>-0.6178803172314348</v>
      </c>
      <c r="N71" s="294">
        <v>121</v>
      </c>
      <c r="O71" s="295">
        <v>395</v>
      </c>
      <c r="P71" s="296">
        <v>1</v>
      </c>
      <c r="Q71" s="295">
        <v>13</v>
      </c>
      <c r="R71" s="296">
        <f t="shared" si="20"/>
        <v>530</v>
      </c>
      <c r="S71" s="297">
        <f t="shared" si="21"/>
        <v>0.00044948508515198107</v>
      </c>
      <c r="T71" s="302">
        <v>800</v>
      </c>
      <c r="U71" s="295">
        <v>531</v>
      </c>
      <c r="V71" s="296">
        <v>14</v>
      </c>
      <c r="W71" s="295">
        <v>42</v>
      </c>
      <c r="X71" s="296">
        <f t="shared" si="22"/>
        <v>1387</v>
      </c>
      <c r="Y71" s="299">
        <f t="shared" si="23"/>
        <v>-0.6178803172314348</v>
      </c>
    </row>
    <row r="72" spans="1:25" s="142" customFormat="1" ht="19.5" customHeight="1">
      <c r="A72" s="151" t="s">
        <v>49</v>
      </c>
      <c r="B72" s="148">
        <f>SUM(B73:B80)</f>
        <v>13310</v>
      </c>
      <c r="C72" s="147">
        <f>SUM(C73:C80)</f>
        <v>14835</v>
      </c>
      <c r="D72" s="146">
        <f>SUM(D73:D80)</f>
        <v>1400</v>
      </c>
      <c r="E72" s="147">
        <f>SUM(E73:E80)</f>
        <v>1634</v>
      </c>
      <c r="F72" s="146">
        <f aca="true" t="shared" si="32" ref="F72:F81">SUM(B72:E72)</f>
        <v>31179</v>
      </c>
      <c r="G72" s="149">
        <f aca="true" t="shared" si="33" ref="G72:G81">F72/$F$9</f>
        <v>0.026442444282931354</v>
      </c>
      <c r="H72" s="148">
        <f>SUM(H73:H80)</f>
        <v>14354</v>
      </c>
      <c r="I72" s="147">
        <f>SUM(I73:I80)</f>
        <v>14639</v>
      </c>
      <c r="J72" s="146">
        <f>SUM(J73:J80)</f>
        <v>475</v>
      </c>
      <c r="K72" s="147">
        <f>SUM(K73:K80)</f>
        <v>504</v>
      </c>
      <c r="L72" s="146">
        <f aca="true" t="shared" si="34" ref="L72:L81">SUM(H72:K72)</f>
        <v>29972</v>
      </c>
      <c r="M72" s="150">
        <f aca="true" t="shared" si="35" ref="M72:M81">IF(ISERROR(F72/L72-1),"         /0",(F72/L72-1))</f>
        <v>0.040270919524889814</v>
      </c>
      <c r="N72" s="148">
        <f>SUM(N73:N80)</f>
        <v>13310</v>
      </c>
      <c r="O72" s="147">
        <f>SUM(O73:O80)</f>
        <v>14835</v>
      </c>
      <c r="P72" s="146">
        <f>SUM(P73:P80)</f>
        <v>1400</v>
      </c>
      <c r="Q72" s="147">
        <f>SUM(Q73:Q80)</f>
        <v>1634</v>
      </c>
      <c r="R72" s="146">
        <f aca="true" t="shared" si="36" ref="R72:R81">SUM(N72:Q72)</f>
        <v>31179</v>
      </c>
      <c r="S72" s="149">
        <f aca="true" t="shared" si="37" ref="S72:S81">R72/$R$9</f>
        <v>0.026442444282931354</v>
      </c>
      <c r="T72" s="148">
        <f>SUM(T73:T80)</f>
        <v>14354</v>
      </c>
      <c r="U72" s="147">
        <f>SUM(U73:U80)</f>
        <v>14639</v>
      </c>
      <c r="V72" s="146">
        <f>SUM(V73:V80)</f>
        <v>475</v>
      </c>
      <c r="W72" s="147">
        <f>SUM(W73:W80)</f>
        <v>504</v>
      </c>
      <c r="X72" s="146">
        <f aca="true" t="shared" si="38" ref="X72:X81">SUM(T72:W72)</f>
        <v>29972</v>
      </c>
      <c r="Y72" s="143">
        <f aca="true" t="shared" si="39" ref="Y72:Y81">IF(ISERROR(R72/X72-1),"         /0",IF(R72/X72&gt;5,"  *  ",(R72/X72-1)))</f>
        <v>0.040270919524889814</v>
      </c>
    </row>
    <row r="73" spans="1:25" ht="19.5" customHeight="1">
      <c r="A73" s="279" t="s">
        <v>159</v>
      </c>
      <c r="B73" s="280">
        <v>8084</v>
      </c>
      <c r="C73" s="281">
        <v>8912</v>
      </c>
      <c r="D73" s="282">
        <v>1</v>
      </c>
      <c r="E73" s="281">
        <v>117</v>
      </c>
      <c r="F73" s="282">
        <f t="shared" si="32"/>
        <v>17114</v>
      </c>
      <c r="G73" s="283">
        <f t="shared" si="33"/>
        <v>0.014514127825077366</v>
      </c>
      <c r="H73" s="280">
        <v>6443</v>
      </c>
      <c r="I73" s="281">
        <v>6293</v>
      </c>
      <c r="J73" s="282">
        <v>419</v>
      </c>
      <c r="K73" s="281">
        <v>419</v>
      </c>
      <c r="L73" s="282">
        <f t="shared" si="34"/>
        <v>13574</v>
      </c>
      <c r="M73" s="284">
        <f t="shared" si="35"/>
        <v>0.2607926919110064</v>
      </c>
      <c r="N73" s="280">
        <v>8084</v>
      </c>
      <c r="O73" s="281">
        <v>8912</v>
      </c>
      <c r="P73" s="282">
        <v>1</v>
      </c>
      <c r="Q73" s="281">
        <v>117</v>
      </c>
      <c r="R73" s="282">
        <f t="shared" si="36"/>
        <v>17114</v>
      </c>
      <c r="S73" s="283">
        <f t="shared" si="37"/>
        <v>0.014514127825077366</v>
      </c>
      <c r="T73" s="300">
        <v>6443</v>
      </c>
      <c r="U73" s="281">
        <v>6293</v>
      </c>
      <c r="V73" s="282">
        <v>419</v>
      </c>
      <c r="W73" s="281">
        <v>419</v>
      </c>
      <c r="X73" s="282">
        <f t="shared" si="38"/>
        <v>13574</v>
      </c>
      <c r="Y73" s="285">
        <f t="shared" si="39"/>
        <v>0.2607926919110064</v>
      </c>
    </row>
    <row r="74" spans="1:25" ht="19.5" customHeight="1">
      <c r="A74" s="286" t="s">
        <v>164</v>
      </c>
      <c r="B74" s="287">
        <v>1961</v>
      </c>
      <c r="C74" s="288">
        <v>2217</v>
      </c>
      <c r="D74" s="289">
        <v>0</v>
      </c>
      <c r="E74" s="288">
        <v>0</v>
      </c>
      <c r="F74" s="289">
        <f t="shared" si="32"/>
        <v>4178</v>
      </c>
      <c r="G74" s="290">
        <f t="shared" si="33"/>
        <v>0.0035432994071037303</v>
      </c>
      <c r="H74" s="287">
        <v>2375</v>
      </c>
      <c r="I74" s="288">
        <v>2750</v>
      </c>
      <c r="J74" s="289"/>
      <c r="K74" s="288"/>
      <c r="L74" s="289">
        <f t="shared" si="34"/>
        <v>5125</v>
      </c>
      <c r="M74" s="291">
        <f t="shared" si="35"/>
        <v>-0.1847804878048781</v>
      </c>
      <c r="N74" s="287">
        <v>1961</v>
      </c>
      <c r="O74" s="288">
        <v>2217</v>
      </c>
      <c r="P74" s="289"/>
      <c r="Q74" s="288"/>
      <c r="R74" s="289">
        <f t="shared" si="36"/>
        <v>4178</v>
      </c>
      <c r="S74" s="290">
        <f t="shared" si="37"/>
        <v>0.0035432994071037303</v>
      </c>
      <c r="T74" s="301">
        <v>2375</v>
      </c>
      <c r="U74" s="288">
        <v>2750</v>
      </c>
      <c r="V74" s="289"/>
      <c r="W74" s="288"/>
      <c r="X74" s="289">
        <f t="shared" si="38"/>
        <v>5125</v>
      </c>
      <c r="Y74" s="292">
        <f t="shared" si="39"/>
        <v>-0.1847804878048781</v>
      </c>
    </row>
    <row r="75" spans="1:25" ht="19.5" customHeight="1">
      <c r="A75" s="286" t="s">
        <v>160</v>
      </c>
      <c r="B75" s="287">
        <v>1413</v>
      </c>
      <c r="C75" s="288">
        <v>1413</v>
      </c>
      <c r="D75" s="289">
        <v>0</v>
      </c>
      <c r="E75" s="288">
        <v>0</v>
      </c>
      <c r="F75" s="289">
        <f t="shared" si="32"/>
        <v>2826</v>
      </c>
      <c r="G75" s="290">
        <f t="shared" si="33"/>
        <v>0.0023966883974330163</v>
      </c>
      <c r="H75" s="287">
        <v>1329</v>
      </c>
      <c r="I75" s="288">
        <v>1289</v>
      </c>
      <c r="J75" s="289"/>
      <c r="K75" s="288"/>
      <c r="L75" s="289">
        <f t="shared" si="34"/>
        <v>2618</v>
      </c>
      <c r="M75" s="291">
        <f t="shared" si="35"/>
        <v>0.07944996180290298</v>
      </c>
      <c r="N75" s="287">
        <v>1413</v>
      </c>
      <c r="O75" s="288">
        <v>1413</v>
      </c>
      <c r="P75" s="289"/>
      <c r="Q75" s="288"/>
      <c r="R75" s="289">
        <f t="shared" si="36"/>
        <v>2826</v>
      </c>
      <c r="S75" s="290">
        <f t="shared" si="37"/>
        <v>0.0023966883974330163</v>
      </c>
      <c r="T75" s="301">
        <v>1329</v>
      </c>
      <c r="U75" s="288">
        <v>1289</v>
      </c>
      <c r="V75" s="289"/>
      <c r="W75" s="288"/>
      <c r="X75" s="289">
        <f t="shared" si="38"/>
        <v>2618</v>
      </c>
      <c r="Y75" s="292">
        <f t="shared" si="39"/>
        <v>0.07944996180290298</v>
      </c>
    </row>
    <row r="76" spans="1:25" ht="19.5" customHeight="1">
      <c r="A76" s="286" t="s">
        <v>189</v>
      </c>
      <c r="B76" s="287">
        <v>0</v>
      </c>
      <c r="C76" s="288">
        <v>0</v>
      </c>
      <c r="D76" s="289">
        <v>1323</v>
      </c>
      <c r="E76" s="288">
        <v>1403</v>
      </c>
      <c r="F76" s="289">
        <f t="shared" si="32"/>
        <v>2726</v>
      </c>
      <c r="G76" s="290">
        <f t="shared" si="33"/>
        <v>0.0023118798908005667</v>
      </c>
      <c r="H76" s="287"/>
      <c r="I76" s="288"/>
      <c r="J76" s="289"/>
      <c r="K76" s="288"/>
      <c r="L76" s="289">
        <f t="shared" si="34"/>
        <v>0</v>
      </c>
      <c r="M76" s="291" t="str">
        <f t="shared" si="35"/>
        <v>         /0</v>
      </c>
      <c r="N76" s="287"/>
      <c r="O76" s="288"/>
      <c r="P76" s="289">
        <v>1323</v>
      </c>
      <c r="Q76" s="288">
        <v>1403</v>
      </c>
      <c r="R76" s="289">
        <f t="shared" si="36"/>
        <v>2726</v>
      </c>
      <c r="S76" s="290">
        <f t="shared" si="37"/>
        <v>0.0023118798908005667</v>
      </c>
      <c r="T76" s="301"/>
      <c r="U76" s="288"/>
      <c r="V76" s="289"/>
      <c r="W76" s="288"/>
      <c r="X76" s="289">
        <f t="shared" si="38"/>
        <v>0</v>
      </c>
      <c r="Y76" s="292" t="str">
        <f t="shared" si="39"/>
        <v>         /0</v>
      </c>
    </row>
    <row r="77" spans="1:25" ht="19.5" customHeight="1">
      <c r="A77" s="286" t="s">
        <v>177</v>
      </c>
      <c r="B77" s="287">
        <v>1085</v>
      </c>
      <c r="C77" s="288">
        <v>1069</v>
      </c>
      <c r="D77" s="289">
        <v>0</v>
      </c>
      <c r="E77" s="288">
        <v>0</v>
      </c>
      <c r="F77" s="289">
        <f t="shared" si="32"/>
        <v>2154</v>
      </c>
      <c r="G77" s="290">
        <f t="shared" si="33"/>
        <v>0.001826775232862957</v>
      </c>
      <c r="H77" s="287">
        <v>1839</v>
      </c>
      <c r="I77" s="288">
        <v>1901</v>
      </c>
      <c r="J77" s="289"/>
      <c r="K77" s="288"/>
      <c r="L77" s="289">
        <f t="shared" si="34"/>
        <v>3740</v>
      </c>
      <c r="M77" s="291">
        <f t="shared" si="35"/>
        <v>-0.42406417112299466</v>
      </c>
      <c r="N77" s="287">
        <v>1085</v>
      </c>
      <c r="O77" s="288">
        <v>1069</v>
      </c>
      <c r="P77" s="289"/>
      <c r="Q77" s="288"/>
      <c r="R77" s="289">
        <f t="shared" si="36"/>
        <v>2154</v>
      </c>
      <c r="S77" s="290">
        <f t="shared" si="37"/>
        <v>0.001826775232862957</v>
      </c>
      <c r="T77" s="301">
        <v>1839</v>
      </c>
      <c r="U77" s="288">
        <v>1901</v>
      </c>
      <c r="V77" s="289"/>
      <c r="W77" s="288"/>
      <c r="X77" s="289">
        <f t="shared" si="38"/>
        <v>3740</v>
      </c>
      <c r="Y77" s="292">
        <f t="shared" si="39"/>
        <v>-0.42406417112299466</v>
      </c>
    </row>
    <row r="78" spans="1:25" ht="19.5" customHeight="1">
      <c r="A78" s="286" t="s">
        <v>204</v>
      </c>
      <c r="B78" s="287">
        <v>280</v>
      </c>
      <c r="C78" s="288">
        <v>478</v>
      </c>
      <c r="D78" s="289">
        <v>0</v>
      </c>
      <c r="E78" s="288">
        <v>0</v>
      </c>
      <c r="F78" s="289">
        <f t="shared" si="32"/>
        <v>758</v>
      </c>
      <c r="G78" s="290">
        <f t="shared" si="33"/>
        <v>0.0006428484802739654</v>
      </c>
      <c r="H78" s="287">
        <v>297</v>
      </c>
      <c r="I78" s="288">
        <v>478</v>
      </c>
      <c r="J78" s="289">
        <v>0</v>
      </c>
      <c r="K78" s="288">
        <v>0</v>
      </c>
      <c r="L78" s="289">
        <f t="shared" si="34"/>
        <v>775</v>
      </c>
      <c r="M78" s="291">
        <f t="shared" si="35"/>
        <v>-0.021935483870967776</v>
      </c>
      <c r="N78" s="287">
        <v>280</v>
      </c>
      <c r="O78" s="288">
        <v>478</v>
      </c>
      <c r="P78" s="289">
        <v>0</v>
      </c>
      <c r="Q78" s="288">
        <v>0</v>
      </c>
      <c r="R78" s="289">
        <f t="shared" si="36"/>
        <v>758</v>
      </c>
      <c r="S78" s="290">
        <f t="shared" si="37"/>
        <v>0.0006428484802739654</v>
      </c>
      <c r="T78" s="301">
        <v>297</v>
      </c>
      <c r="U78" s="288">
        <v>478</v>
      </c>
      <c r="V78" s="289">
        <v>0</v>
      </c>
      <c r="W78" s="288">
        <v>0</v>
      </c>
      <c r="X78" s="289">
        <f t="shared" si="38"/>
        <v>775</v>
      </c>
      <c r="Y78" s="292">
        <f t="shared" si="39"/>
        <v>-0.021935483870967776</v>
      </c>
    </row>
    <row r="79" spans="1:25" ht="19.5" customHeight="1">
      <c r="A79" s="286" t="s">
        <v>190</v>
      </c>
      <c r="B79" s="287">
        <v>306</v>
      </c>
      <c r="C79" s="288">
        <v>410</v>
      </c>
      <c r="D79" s="289">
        <v>0</v>
      </c>
      <c r="E79" s="288">
        <v>0</v>
      </c>
      <c r="F79" s="289">
        <f t="shared" si="32"/>
        <v>716</v>
      </c>
      <c r="G79" s="290">
        <f t="shared" si="33"/>
        <v>0.0006072289074883367</v>
      </c>
      <c r="H79" s="287">
        <v>367</v>
      </c>
      <c r="I79" s="288">
        <v>299</v>
      </c>
      <c r="J79" s="289"/>
      <c r="K79" s="288"/>
      <c r="L79" s="289">
        <f t="shared" si="34"/>
        <v>666</v>
      </c>
      <c r="M79" s="291">
        <f t="shared" si="35"/>
        <v>0.07507507507507505</v>
      </c>
      <c r="N79" s="287">
        <v>306</v>
      </c>
      <c r="O79" s="288">
        <v>410</v>
      </c>
      <c r="P79" s="289"/>
      <c r="Q79" s="288"/>
      <c r="R79" s="289">
        <f t="shared" si="36"/>
        <v>716</v>
      </c>
      <c r="S79" s="290">
        <f t="shared" si="37"/>
        <v>0.0006072289074883367</v>
      </c>
      <c r="T79" s="301">
        <v>367</v>
      </c>
      <c r="U79" s="288">
        <v>299</v>
      </c>
      <c r="V79" s="289"/>
      <c r="W79" s="288"/>
      <c r="X79" s="289">
        <f t="shared" si="38"/>
        <v>666</v>
      </c>
      <c r="Y79" s="292">
        <f t="shared" si="39"/>
        <v>0.07507507507507505</v>
      </c>
    </row>
    <row r="80" spans="1:25" ht="19.5" customHeight="1" thickBot="1">
      <c r="A80" s="286" t="s">
        <v>171</v>
      </c>
      <c r="B80" s="287">
        <v>181</v>
      </c>
      <c r="C80" s="288">
        <v>336</v>
      </c>
      <c r="D80" s="289">
        <v>76</v>
      </c>
      <c r="E80" s="288">
        <v>114</v>
      </c>
      <c r="F80" s="289">
        <f t="shared" si="32"/>
        <v>707</v>
      </c>
      <c r="G80" s="290">
        <f t="shared" si="33"/>
        <v>0.0005995961418914162</v>
      </c>
      <c r="H80" s="287">
        <v>1704</v>
      </c>
      <c r="I80" s="288">
        <v>1629</v>
      </c>
      <c r="J80" s="289">
        <v>56</v>
      </c>
      <c r="K80" s="288">
        <v>85</v>
      </c>
      <c r="L80" s="289">
        <f t="shared" si="34"/>
        <v>3474</v>
      </c>
      <c r="M80" s="291">
        <f t="shared" si="35"/>
        <v>-0.7964881980426022</v>
      </c>
      <c r="N80" s="287">
        <v>181</v>
      </c>
      <c r="O80" s="288">
        <v>336</v>
      </c>
      <c r="P80" s="289">
        <v>76</v>
      </c>
      <c r="Q80" s="288">
        <v>114</v>
      </c>
      <c r="R80" s="289">
        <f t="shared" si="36"/>
        <v>707</v>
      </c>
      <c r="S80" s="290">
        <f t="shared" si="37"/>
        <v>0.0005995961418914162</v>
      </c>
      <c r="T80" s="301">
        <v>1704</v>
      </c>
      <c r="U80" s="288">
        <v>1629</v>
      </c>
      <c r="V80" s="289">
        <v>56</v>
      </c>
      <c r="W80" s="288">
        <v>85</v>
      </c>
      <c r="X80" s="289">
        <f t="shared" si="38"/>
        <v>3474</v>
      </c>
      <c r="Y80" s="292">
        <f t="shared" si="39"/>
        <v>-0.7964881980426022</v>
      </c>
    </row>
    <row r="81" spans="1:25" s="111" customFormat="1" ht="19.5" customHeight="1" thickBot="1">
      <c r="A81" s="141" t="s">
        <v>48</v>
      </c>
      <c r="B81" s="138">
        <v>2477</v>
      </c>
      <c r="C81" s="137">
        <v>2661</v>
      </c>
      <c r="D81" s="136">
        <v>3</v>
      </c>
      <c r="E81" s="137">
        <v>3</v>
      </c>
      <c r="F81" s="136">
        <f t="shared" si="32"/>
        <v>5144</v>
      </c>
      <c r="G81" s="139">
        <f t="shared" si="33"/>
        <v>0.00436254958117319</v>
      </c>
      <c r="H81" s="138">
        <v>2580</v>
      </c>
      <c r="I81" s="137">
        <v>2490</v>
      </c>
      <c r="J81" s="136">
        <v>0</v>
      </c>
      <c r="K81" s="137">
        <v>0</v>
      </c>
      <c r="L81" s="136">
        <f t="shared" si="34"/>
        <v>5070</v>
      </c>
      <c r="M81" s="140">
        <f t="shared" si="35"/>
        <v>0.0145956607495068</v>
      </c>
      <c r="N81" s="138">
        <v>2477</v>
      </c>
      <c r="O81" s="137">
        <v>2661</v>
      </c>
      <c r="P81" s="136">
        <v>3</v>
      </c>
      <c r="Q81" s="137">
        <v>3</v>
      </c>
      <c r="R81" s="136">
        <f t="shared" si="36"/>
        <v>5144</v>
      </c>
      <c r="S81" s="139">
        <f t="shared" si="37"/>
        <v>0.00436254958117319</v>
      </c>
      <c r="T81" s="138">
        <v>2580</v>
      </c>
      <c r="U81" s="137">
        <v>2490</v>
      </c>
      <c r="V81" s="136"/>
      <c r="W81" s="137"/>
      <c r="X81" s="136">
        <f t="shared" si="38"/>
        <v>5070</v>
      </c>
      <c r="Y81" s="133">
        <f t="shared" si="39"/>
        <v>0.0145956607495068</v>
      </c>
    </row>
    <row r="82" ht="7.5" customHeight="1" thickTop="1">
      <c r="A82" s="79"/>
    </row>
    <row r="83" ht="14.25">
      <c r="A83" s="79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82:Y65536 M82:M65536 Y3 M3">
    <cfRule type="cellIs" priority="3" dxfId="97" operator="lessThan" stopIfTrue="1">
      <formula>0</formula>
    </cfRule>
  </conditionalFormatting>
  <conditionalFormatting sqref="Y9:Y81 M9:M81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86" customWidth="1"/>
    <col min="2" max="2" width="8.28125" style="86" customWidth="1"/>
    <col min="3" max="3" width="9.7109375" style="86" bestFit="1" customWidth="1"/>
    <col min="4" max="4" width="8.00390625" style="86" bestFit="1" customWidth="1"/>
    <col min="5" max="5" width="9.140625" style="86" customWidth="1"/>
    <col min="6" max="6" width="8.57421875" style="86" bestFit="1" customWidth="1"/>
    <col min="7" max="7" width="9.00390625" style="86" bestFit="1" customWidth="1"/>
    <col min="8" max="8" width="8.28125" style="86" customWidth="1"/>
    <col min="9" max="9" width="9.7109375" style="86" bestFit="1" customWidth="1"/>
    <col min="10" max="10" width="7.8515625" style="86" customWidth="1"/>
    <col min="11" max="11" width="9.00390625" style="86" customWidth="1"/>
    <col min="12" max="12" width="8.421875" style="86" customWidth="1"/>
    <col min="13" max="13" width="9.28125" style="86" customWidth="1"/>
    <col min="14" max="14" width="9.28125" style="86" bestFit="1" customWidth="1"/>
    <col min="15" max="15" width="9.421875" style="86" customWidth="1"/>
    <col min="16" max="16" width="8.00390625" style="86" customWidth="1"/>
    <col min="17" max="17" width="9.28125" style="86" customWidth="1"/>
    <col min="18" max="18" width="9.8515625" style="86" bestFit="1" customWidth="1"/>
    <col min="19" max="19" width="9.57421875" style="86" customWidth="1"/>
    <col min="20" max="20" width="10.140625" style="86" customWidth="1"/>
    <col min="21" max="21" width="9.421875" style="86" customWidth="1"/>
    <col min="22" max="22" width="8.57421875" style="86" bestFit="1" customWidth="1"/>
    <col min="23" max="23" width="9.00390625" style="86" customWidth="1"/>
    <col min="24" max="24" width="9.8515625" style="86" bestFit="1" customWidth="1"/>
    <col min="25" max="25" width="10.421875" style="86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132" customFormat="1" ht="15.75" customHeight="1" thickBot="1" thickTop="1">
      <c r="A5" s="714" t="s">
        <v>54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99" customFormat="1" ht="26.25" customHeight="1" thickBot="1">
      <c r="A6" s="715"/>
      <c r="B6" s="680" t="s">
        <v>151</v>
      </c>
      <c r="C6" s="681"/>
      <c r="D6" s="681"/>
      <c r="E6" s="681"/>
      <c r="F6" s="681"/>
      <c r="G6" s="685" t="s">
        <v>31</v>
      </c>
      <c r="H6" s="680" t="s">
        <v>152</v>
      </c>
      <c r="I6" s="681"/>
      <c r="J6" s="681"/>
      <c r="K6" s="681"/>
      <c r="L6" s="681"/>
      <c r="M6" s="682" t="s">
        <v>30</v>
      </c>
      <c r="N6" s="680" t="s">
        <v>153</v>
      </c>
      <c r="O6" s="681"/>
      <c r="P6" s="681"/>
      <c r="Q6" s="681"/>
      <c r="R6" s="681"/>
      <c r="S6" s="685" t="s">
        <v>31</v>
      </c>
      <c r="T6" s="680" t="s">
        <v>154</v>
      </c>
      <c r="U6" s="681"/>
      <c r="V6" s="681"/>
      <c r="W6" s="681"/>
      <c r="X6" s="681"/>
      <c r="Y6" s="698" t="s">
        <v>30</v>
      </c>
    </row>
    <row r="7" spans="1:25" s="99" customFormat="1" ht="26.25" customHeight="1">
      <c r="A7" s="716"/>
      <c r="B7" s="654" t="s">
        <v>20</v>
      </c>
      <c r="C7" s="646"/>
      <c r="D7" s="645" t="s">
        <v>19</v>
      </c>
      <c r="E7" s="646"/>
      <c r="F7" s="713" t="s">
        <v>15</v>
      </c>
      <c r="G7" s="686"/>
      <c r="H7" s="654" t="s">
        <v>20</v>
      </c>
      <c r="I7" s="646"/>
      <c r="J7" s="645" t="s">
        <v>19</v>
      </c>
      <c r="K7" s="646"/>
      <c r="L7" s="713" t="s">
        <v>15</v>
      </c>
      <c r="M7" s="683"/>
      <c r="N7" s="654" t="s">
        <v>20</v>
      </c>
      <c r="O7" s="646"/>
      <c r="P7" s="645" t="s">
        <v>19</v>
      </c>
      <c r="Q7" s="646"/>
      <c r="R7" s="713" t="s">
        <v>15</v>
      </c>
      <c r="S7" s="686"/>
      <c r="T7" s="654" t="s">
        <v>20</v>
      </c>
      <c r="U7" s="646"/>
      <c r="V7" s="645" t="s">
        <v>19</v>
      </c>
      <c r="W7" s="646"/>
      <c r="X7" s="713" t="s">
        <v>15</v>
      </c>
      <c r="Y7" s="699"/>
    </row>
    <row r="8" spans="1:25" s="128" customFormat="1" ht="27" thickBot="1">
      <c r="A8" s="717"/>
      <c r="B8" s="131" t="s">
        <v>28</v>
      </c>
      <c r="C8" s="129" t="s">
        <v>27</v>
      </c>
      <c r="D8" s="130" t="s">
        <v>28</v>
      </c>
      <c r="E8" s="129" t="s">
        <v>27</v>
      </c>
      <c r="F8" s="694"/>
      <c r="G8" s="687"/>
      <c r="H8" s="131" t="s">
        <v>28</v>
      </c>
      <c r="I8" s="129" t="s">
        <v>27</v>
      </c>
      <c r="J8" s="130" t="s">
        <v>28</v>
      </c>
      <c r="K8" s="129" t="s">
        <v>27</v>
      </c>
      <c r="L8" s="694"/>
      <c r="M8" s="684"/>
      <c r="N8" s="131" t="s">
        <v>28</v>
      </c>
      <c r="O8" s="129" t="s">
        <v>27</v>
      </c>
      <c r="P8" s="130" t="s">
        <v>28</v>
      </c>
      <c r="Q8" s="129" t="s">
        <v>27</v>
      </c>
      <c r="R8" s="694"/>
      <c r="S8" s="687"/>
      <c r="T8" s="131" t="s">
        <v>28</v>
      </c>
      <c r="U8" s="129" t="s">
        <v>27</v>
      </c>
      <c r="V8" s="130" t="s">
        <v>28</v>
      </c>
      <c r="W8" s="129" t="s">
        <v>27</v>
      </c>
      <c r="X8" s="694"/>
      <c r="Y8" s="700"/>
    </row>
    <row r="9" spans="1:25" s="127" customFormat="1" ht="18" customHeight="1" thickBot="1" thickTop="1">
      <c r="A9" s="175" t="s">
        <v>22</v>
      </c>
      <c r="B9" s="173">
        <f>B10+B20+B33+B42+B54+B59</f>
        <v>22030.245999999996</v>
      </c>
      <c r="C9" s="172">
        <f>C10+C20+C33+C42+C54+C59</f>
        <v>11446.322999999999</v>
      </c>
      <c r="D9" s="171">
        <f>D10+D20+D33+D42+D54+D59</f>
        <v>15825.179</v>
      </c>
      <c r="E9" s="172">
        <f>E10+E20+E33+E42+E54+E59</f>
        <v>4884.178</v>
      </c>
      <c r="F9" s="171">
        <f aca="true" t="shared" si="0" ref="F9:F19">SUM(B9:E9)</f>
        <v>54185.92599999999</v>
      </c>
      <c r="G9" s="174">
        <f aca="true" t="shared" si="1" ref="G9:G19">F9/$F$9</f>
        <v>1</v>
      </c>
      <c r="H9" s="173">
        <f>H10+H20+H33+H42+H54+H59</f>
        <v>23957.266999999996</v>
      </c>
      <c r="I9" s="172">
        <f>I10+I20+I33+I42+I54+I59</f>
        <v>13194.999000000002</v>
      </c>
      <c r="J9" s="171">
        <f>J10+J20+J33+J42+J54+J59</f>
        <v>10316.453</v>
      </c>
      <c r="K9" s="172">
        <f>K10+K20+K33+K42+K54+K59</f>
        <v>3650.616</v>
      </c>
      <c r="L9" s="171">
        <f aca="true" t="shared" si="2" ref="L9:L19">SUM(H9:K9)</f>
        <v>51119.335</v>
      </c>
      <c r="M9" s="248">
        <f aca="true" t="shared" si="3" ref="M9:M22">IF(ISERROR(F9/L9-1),"         /0",(F9/L9-1))</f>
        <v>0.05998886722607</v>
      </c>
      <c r="N9" s="173">
        <f>N10+N20+N33+N42+N54+N59</f>
        <v>22030.245999999996</v>
      </c>
      <c r="O9" s="172">
        <f>O10+O20+O33+O42+O54+O59</f>
        <v>11446.322999999999</v>
      </c>
      <c r="P9" s="171">
        <f>P10+P20+P33+P42+P54+P59</f>
        <v>15825.179</v>
      </c>
      <c r="Q9" s="172">
        <f>Q10+Q20+Q33+Q42+Q54+Q59</f>
        <v>4884.178</v>
      </c>
      <c r="R9" s="171">
        <f aca="true" t="shared" si="4" ref="R9:R19">SUM(N9:Q9)</f>
        <v>54185.92599999999</v>
      </c>
      <c r="S9" s="174">
        <f aca="true" t="shared" si="5" ref="S9:S19">R9/$R$9</f>
        <v>1</v>
      </c>
      <c r="T9" s="173">
        <f>T10+T20+T33+T42+T54+T59</f>
        <v>23957.266999999996</v>
      </c>
      <c r="U9" s="172">
        <f>U10+U20+U33+U42+U54+U59</f>
        <v>13194.999000000002</v>
      </c>
      <c r="V9" s="171">
        <f>V10+V20+V33+V42+V54+V59</f>
        <v>10316.453</v>
      </c>
      <c r="W9" s="172">
        <f>W10+W20+W33+W42+W54+W59</f>
        <v>3650.616</v>
      </c>
      <c r="X9" s="171">
        <f aca="true" t="shared" si="6" ref="X9:X19">SUM(T9:W9)</f>
        <v>51119.335</v>
      </c>
      <c r="Y9" s="170">
        <f>IF(ISERROR(R9/X9-1),"         /0",(R9/X9-1))</f>
        <v>0.05998886722607</v>
      </c>
    </row>
    <row r="10" spans="1:25" s="119" customFormat="1" ht="19.5" customHeight="1" thickTop="1">
      <c r="A10" s="169" t="s">
        <v>53</v>
      </c>
      <c r="B10" s="166">
        <f>SUM(B11:B19)</f>
        <v>13462.359999999999</v>
      </c>
      <c r="C10" s="165">
        <f>SUM(C11:C19)</f>
        <v>4086.1029999999996</v>
      </c>
      <c r="D10" s="164">
        <f>SUM(D11:D19)</f>
        <v>14276.057</v>
      </c>
      <c r="E10" s="165">
        <f>SUM(E11:E19)</f>
        <v>3875.547</v>
      </c>
      <c r="F10" s="164">
        <f t="shared" si="0"/>
        <v>35700.067</v>
      </c>
      <c r="G10" s="167">
        <f t="shared" si="1"/>
        <v>0.6588439034888877</v>
      </c>
      <c r="H10" s="166">
        <f>SUM(H11:H19)</f>
        <v>16717.901</v>
      </c>
      <c r="I10" s="165">
        <f>SUM(I11:I19)</f>
        <v>5748.592</v>
      </c>
      <c r="J10" s="164">
        <f>SUM(J11:J19)</f>
        <v>9272.595000000001</v>
      </c>
      <c r="K10" s="165">
        <f>SUM(K11:K19)</f>
        <v>3016.399</v>
      </c>
      <c r="L10" s="164">
        <f t="shared" si="2"/>
        <v>34755.487</v>
      </c>
      <c r="M10" s="168">
        <f t="shared" si="3"/>
        <v>0.027177866907748927</v>
      </c>
      <c r="N10" s="166">
        <f>SUM(N11:N19)</f>
        <v>13462.359999999999</v>
      </c>
      <c r="O10" s="165">
        <f>SUM(O11:O19)</f>
        <v>4086.1029999999996</v>
      </c>
      <c r="P10" s="164">
        <f>SUM(P11:P19)</f>
        <v>14276.057</v>
      </c>
      <c r="Q10" s="165">
        <f>SUM(Q11:Q19)</f>
        <v>3875.547</v>
      </c>
      <c r="R10" s="164">
        <f t="shared" si="4"/>
        <v>35700.067</v>
      </c>
      <c r="S10" s="167">
        <f t="shared" si="5"/>
        <v>0.6588439034888877</v>
      </c>
      <c r="T10" s="166">
        <f>SUM(T11:T19)</f>
        <v>16717.901</v>
      </c>
      <c r="U10" s="165">
        <f>SUM(U11:U19)</f>
        <v>5748.592</v>
      </c>
      <c r="V10" s="164">
        <f>SUM(V11:V19)</f>
        <v>9272.595000000001</v>
      </c>
      <c r="W10" s="165">
        <f>SUM(W11:W19)</f>
        <v>3016.399</v>
      </c>
      <c r="X10" s="164">
        <f t="shared" si="6"/>
        <v>34755.487</v>
      </c>
      <c r="Y10" s="163">
        <f aca="true" t="shared" si="7" ref="Y10:Y19">IF(ISERROR(R10/X10-1),"         /0",IF(R10/X10&gt;5,"  *  ",(R10/X10-1)))</f>
        <v>0.027177866907748927</v>
      </c>
    </row>
    <row r="11" spans="1:25" ht="19.5" customHeight="1">
      <c r="A11" s="279" t="s">
        <v>272</v>
      </c>
      <c r="B11" s="280">
        <v>8859.427</v>
      </c>
      <c r="C11" s="281">
        <v>2821.397</v>
      </c>
      <c r="D11" s="282">
        <v>11965.998</v>
      </c>
      <c r="E11" s="281">
        <v>3523.277</v>
      </c>
      <c r="F11" s="282">
        <f t="shared" si="0"/>
        <v>27170.099000000002</v>
      </c>
      <c r="G11" s="283">
        <f t="shared" si="1"/>
        <v>0.5014235430801719</v>
      </c>
      <c r="H11" s="280">
        <v>11284.462000000001</v>
      </c>
      <c r="I11" s="281">
        <v>3612.572</v>
      </c>
      <c r="J11" s="282">
        <v>7983.457</v>
      </c>
      <c r="K11" s="281">
        <v>2285.667</v>
      </c>
      <c r="L11" s="282">
        <f t="shared" si="2"/>
        <v>25166.158000000003</v>
      </c>
      <c r="M11" s="284">
        <f t="shared" si="3"/>
        <v>0.0796284041449633</v>
      </c>
      <c r="N11" s="280">
        <v>8859.427</v>
      </c>
      <c r="O11" s="281">
        <v>2821.397</v>
      </c>
      <c r="P11" s="282">
        <v>11965.998</v>
      </c>
      <c r="Q11" s="281">
        <v>3523.277</v>
      </c>
      <c r="R11" s="282">
        <f t="shared" si="4"/>
        <v>27170.099000000002</v>
      </c>
      <c r="S11" s="283">
        <f t="shared" si="5"/>
        <v>0.5014235430801719</v>
      </c>
      <c r="T11" s="280">
        <v>11284.462000000001</v>
      </c>
      <c r="U11" s="281">
        <v>3612.572</v>
      </c>
      <c r="V11" s="282">
        <v>7983.457</v>
      </c>
      <c r="W11" s="281">
        <v>2285.667</v>
      </c>
      <c r="X11" s="282">
        <f t="shared" si="6"/>
        <v>25166.158000000003</v>
      </c>
      <c r="Y11" s="285">
        <f t="shared" si="7"/>
        <v>0.0796284041449633</v>
      </c>
    </row>
    <row r="12" spans="1:25" ht="19.5" customHeight="1">
      <c r="A12" s="286" t="s">
        <v>273</v>
      </c>
      <c r="B12" s="287">
        <v>3786.475</v>
      </c>
      <c r="C12" s="288">
        <v>93.42999999999999</v>
      </c>
      <c r="D12" s="289">
        <v>2309.0609999999997</v>
      </c>
      <c r="E12" s="288">
        <v>208.437</v>
      </c>
      <c r="F12" s="289">
        <f t="shared" si="0"/>
        <v>6397.402999999999</v>
      </c>
      <c r="G12" s="290">
        <f t="shared" si="1"/>
        <v>0.11806392309324013</v>
      </c>
      <c r="H12" s="287">
        <v>4753.385</v>
      </c>
      <c r="I12" s="288">
        <v>1025.583</v>
      </c>
      <c r="J12" s="289">
        <v>1116.422</v>
      </c>
      <c r="K12" s="288">
        <v>501.366</v>
      </c>
      <c r="L12" s="289">
        <f t="shared" si="2"/>
        <v>7396.756000000001</v>
      </c>
      <c r="M12" s="291">
        <f t="shared" si="3"/>
        <v>-0.13510693065987334</v>
      </c>
      <c r="N12" s="287">
        <v>3786.475</v>
      </c>
      <c r="O12" s="288">
        <v>93.42999999999999</v>
      </c>
      <c r="P12" s="289">
        <v>2309.0609999999997</v>
      </c>
      <c r="Q12" s="288">
        <v>208.437</v>
      </c>
      <c r="R12" s="289">
        <f t="shared" si="4"/>
        <v>6397.402999999999</v>
      </c>
      <c r="S12" s="290">
        <f t="shared" si="5"/>
        <v>0.11806392309324013</v>
      </c>
      <c r="T12" s="287">
        <v>4753.385</v>
      </c>
      <c r="U12" s="288">
        <v>1025.583</v>
      </c>
      <c r="V12" s="289">
        <v>1116.422</v>
      </c>
      <c r="W12" s="288">
        <v>501.366</v>
      </c>
      <c r="X12" s="289">
        <f t="shared" si="6"/>
        <v>7396.756000000001</v>
      </c>
      <c r="Y12" s="292">
        <f t="shared" si="7"/>
        <v>-0.13510693065987334</v>
      </c>
    </row>
    <row r="13" spans="1:25" ht="19.5" customHeight="1">
      <c r="A13" s="286" t="s">
        <v>282</v>
      </c>
      <c r="B13" s="287">
        <v>302.784</v>
      </c>
      <c r="C13" s="288">
        <v>124.98</v>
      </c>
      <c r="D13" s="289">
        <v>0</v>
      </c>
      <c r="E13" s="288">
        <v>0</v>
      </c>
      <c r="F13" s="289">
        <f t="shared" si="0"/>
        <v>427.764</v>
      </c>
      <c r="G13" s="290">
        <f t="shared" si="1"/>
        <v>0.007894374638905315</v>
      </c>
      <c r="H13" s="287">
        <v>165.074</v>
      </c>
      <c r="I13" s="288">
        <v>121.226</v>
      </c>
      <c r="J13" s="289"/>
      <c r="K13" s="288"/>
      <c r="L13" s="289">
        <f t="shared" si="2"/>
        <v>286.3</v>
      </c>
      <c r="M13" s="291">
        <f>IF(ISERROR(F13/L13-1),"         /0",(F13/L13-1))</f>
        <v>0.4941110723017814</v>
      </c>
      <c r="N13" s="287">
        <v>302.784</v>
      </c>
      <c r="O13" s="288">
        <v>124.98</v>
      </c>
      <c r="P13" s="289"/>
      <c r="Q13" s="288">
        <v>0</v>
      </c>
      <c r="R13" s="289">
        <f t="shared" si="4"/>
        <v>427.764</v>
      </c>
      <c r="S13" s="290">
        <f t="shared" si="5"/>
        <v>0.007894374638905315</v>
      </c>
      <c r="T13" s="287">
        <v>165.074</v>
      </c>
      <c r="U13" s="288">
        <v>121.226</v>
      </c>
      <c r="V13" s="289"/>
      <c r="W13" s="288"/>
      <c r="X13" s="289">
        <f t="shared" si="6"/>
        <v>286.3</v>
      </c>
      <c r="Y13" s="292">
        <f t="shared" si="7"/>
        <v>0.4941110723017814</v>
      </c>
    </row>
    <row r="14" spans="1:25" ht="19.5" customHeight="1">
      <c r="A14" s="286" t="s">
        <v>275</v>
      </c>
      <c r="B14" s="287">
        <v>16.583000000000002</v>
      </c>
      <c r="C14" s="288">
        <v>360.58799999999997</v>
      </c>
      <c r="D14" s="289">
        <v>0</v>
      </c>
      <c r="E14" s="288">
        <v>0</v>
      </c>
      <c r="F14" s="289">
        <f>SUM(B14:E14)</f>
        <v>377.171</v>
      </c>
      <c r="G14" s="290">
        <f>F14/$F$9</f>
        <v>0.0069606820044009225</v>
      </c>
      <c r="H14" s="287">
        <v>10.71</v>
      </c>
      <c r="I14" s="288">
        <v>232.527</v>
      </c>
      <c r="J14" s="289">
        <v>0</v>
      </c>
      <c r="K14" s="288">
        <v>0</v>
      </c>
      <c r="L14" s="289">
        <f>SUM(H14:K14)</f>
        <v>243.237</v>
      </c>
      <c r="M14" s="291">
        <f>IF(ISERROR(F14/L14-1),"         /0",(F14/L14-1))</f>
        <v>0.5506316884355587</v>
      </c>
      <c r="N14" s="287">
        <v>16.583000000000002</v>
      </c>
      <c r="O14" s="288">
        <v>360.58799999999997</v>
      </c>
      <c r="P14" s="289"/>
      <c r="Q14" s="288">
        <v>0</v>
      </c>
      <c r="R14" s="289">
        <f>SUM(N14:Q14)</f>
        <v>377.171</v>
      </c>
      <c r="S14" s="290">
        <f>R14/$R$9</f>
        <v>0.0069606820044009225</v>
      </c>
      <c r="T14" s="287">
        <v>10.71</v>
      </c>
      <c r="U14" s="288">
        <v>232.527</v>
      </c>
      <c r="V14" s="289">
        <v>0</v>
      </c>
      <c r="W14" s="288">
        <v>0</v>
      </c>
      <c r="X14" s="289">
        <f>SUM(T14:W14)</f>
        <v>243.237</v>
      </c>
      <c r="Y14" s="292">
        <f>IF(ISERROR(R14/X14-1),"         /0",IF(R14/X14&gt;5,"  *  ",(R14/X14-1)))</f>
        <v>0.5506316884355587</v>
      </c>
    </row>
    <row r="15" spans="1:25" ht="19.5" customHeight="1">
      <c r="A15" s="286" t="s">
        <v>277</v>
      </c>
      <c r="B15" s="287">
        <v>230.92700000000002</v>
      </c>
      <c r="C15" s="288">
        <v>81.41999999999999</v>
      </c>
      <c r="D15" s="289">
        <v>0.798</v>
      </c>
      <c r="E15" s="288">
        <v>0</v>
      </c>
      <c r="F15" s="289">
        <f>SUM(B15:E15)</f>
        <v>313.145</v>
      </c>
      <c r="G15" s="290">
        <f>F15/$F$9</f>
        <v>0.0057790836683311465</v>
      </c>
      <c r="H15" s="287">
        <v>311.234</v>
      </c>
      <c r="I15" s="288">
        <v>205.48</v>
      </c>
      <c r="J15" s="289"/>
      <c r="K15" s="288"/>
      <c r="L15" s="289">
        <f>SUM(H15:K15)</f>
        <v>516.7139999999999</v>
      </c>
      <c r="M15" s="291">
        <f>IF(ISERROR(F15/L15-1),"         /0",(F15/L15-1))</f>
        <v>-0.39396842353797257</v>
      </c>
      <c r="N15" s="287">
        <v>230.92700000000002</v>
      </c>
      <c r="O15" s="288">
        <v>81.41999999999999</v>
      </c>
      <c r="P15" s="289">
        <v>0.798</v>
      </c>
      <c r="Q15" s="288">
        <v>0</v>
      </c>
      <c r="R15" s="289">
        <f>SUM(N15:Q15)</f>
        <v>313.145</v>
      </c>
      <c r="S15" s="290">
        <f>R15/$R$9</f>
        <v>0.0057790836683311465</v>
      </c>
      <c r="T15" s="287">
        <v>311.234</v>
      </c>
      <c r="U15" s="288">
        <v>205.48</v>
      </c>
      <c r="V15" s="289"/>
      <c r="W15" s="288"/>
      <c r="X15" s="289">
        <f>SUM(T15:W15)</f>
        <v>516.7139999999999</v>
      </c>
      <c r="Y15" s="292">
        <f>IF(ISERROR(R15/X15-1),"         /0",IF(R15/X15&gt;5,"  *  ",(R15/X15-1)))</f>
        <v>-0.39396842353797257</v>
      </c>
    </row>
    <row r="16" spans="1:25" ht="19.5" customHeight="1">
      <c r="A16" s="286" t="s">
        <v>280</v>
      </c>
      <c r="B16" s="287">
        <v>14.175</v>
      </c>
      <c r="C16" s="288">
        <v>138.03300000000002</v>
      </c>
      <c r="D16" s="289">
        <v>0</v>
      </c>
      <c r="E16" s="288">
        <v>56.355</v>
      </c>
      <c r="F16" s="289">
        <f>SUM(B16:E16)</f>
        <v>208.56300000000002</v>
      </c>
      <c r="G16" s="290">
        <f>F16/$F$9</f>
        <v>0.0038490252985618452</v>
      </c>
      <c r="H16" s="287">
        <v>18.899</v>
      </c>
      <c r="I16" s="288">
        <v>153.385</v>
      </c>
      <c r="J16" s="289">
        <v>0</v>
      </c>
      <c r="K16" s="288"/>
      <c r="L16" s="289">
        <f>SUM(H16:K16)</f>
        <v>172.284</v>
      </c>
      <c r="M16" s="291">
        <f>IF(ISERROR(F16/L16-1),"         /0",(F16/L16-1))</f>
        <v>0.2105767221564394</v>
      </c>
      <c r="N16" s="287">
        <v>14.175</v>
      </c>
      <c r="O16" s="288">
        <v>138.03300000000002</v>
      </c>
      <c r="P16" s="289"/>
      <c r="Q16" s="288">
        <v>56.355</v>
      </c>
      <c r="R16" s="289">
        <f>SUM(N16:Q16)</f>
        <v>208.56300000000002</v>
      </c>
      <c r="S16" s="290">
        <f>R16/$R$9</f>
        <v>0.0038490252985618452</v>
      </c>
      <c r="T16" s="287">
        <v>18.899</v>
      </c>
      <c r="U16" s="288">
        <v>153.385</v>
      </c>
      <c r="V16" s="289">
        <v>0</v>
      </c>
      <c r="W16" s="288"/>
      <c r="X16" s="289">
        <f>SUM(T16:W16)</f>
        <v>172.284</v>
      </c>
      <c r="Y16" s="292">
        <f>IF(ISERROR(R16/X16-1),"         /0",IF(R16/X16&gt;5,"  *  ",(R16/X16-1)))</f>
        <v>0.2105767221564394</v>
      </c>
    </row>
    <row r="17" spans="1:25" ht="19.5" customHeight="1">
      <c r="A17" s="286" t="s">
        <v>286</v>
      </c>
      <c r="B17" s="287">
        <v>96.91000000000001</v>
      </c>
      <c r="C17" s="288">
        <v>101.085</v>
      </c>
      <c r="D17" s="289">
        <v>0</v>
      </c>
      <c r="E17" s="288">
        <v>0</v>
      </c>
      <c r="F17" s="289">
        <f t="shared" si="0"/>
        <v>197.995</v>
      </c>
      <c r="G17" s="290">
        <f t="shared" si="1"/>
        <v>0.003653993105146898</v>
      </c>
      <c r="H17" s="287">
        <v>32.777</v>
      </c>
      <c r="I17" s="288">
        <v>70.59200000000001</v>
      </c>
      <c r="J17" s="289"/>
      <c r="K17" s="288"/>
      <c r="L17" s="289">
        <f t="shared" si="2"/>
        <v>103.36900000000001</v>
      </c>
      <c r="M17" s="291">
        <f t="shared" si="3"/>
        <v>0.9154195164894696</v>
      </c>
      <c r="N17" s="287">
        <v>96.91000000000001</v>
      </c>
      <c r="O17" s="288">
        <v>101.085</v>
      </c>
      <c r="P17" s="289"/>
      <c r="Q17" s="288"/>
      <c r="R17" s="289">
        <f t="shared" si="4"/>
        <v>197.995</v>
      </c>
      <c r="S17" s="290">
        <f t="shared" si="5"/>
        <v>0.003653993105146898</v>
      </c>
      <c r="T17" s="287">
        <v>32.777</v>
      </c>
      <c r="U17" s="288">
        <v>70.59200000000001</v>
      </c>
      <c r="V17" s="289"/>
      <c r="W17" s="288"/>
      <c r="X17" s="289">
        <f t="shared" si="6"/>
        <v>103.36900000000001</v>
      </c>
      <c r="Y17" s="292">
        <f t="shared" si="7"/>
        <v>0.9154195164894696</v>
      </c>
    </row>
    <row r="18" spans="1:25" ht="19.5" customHeight="1">
      <c r="A18" s="286" t="s">
        <v>284</v>
      </c>
      <c r="B18" s="287">
        <v>51.347</v>
      </c>
      <c r="C18" s="288">
        <v>4.302</v>
      </c>
      <c r="D18" s="289">
        <v>0</v>
      </c>
      <c r="E18" s="288">
        <v>40.698</v>
      </c>
      <c r="F18" s="289">
        <f t="shared" si="0"/>
        <v>96.34700000000001</v>
      </c>
      <c r="G18" s="290">
        <f t="shared" si="1"/>
        <v>0.0017780816369180445</v>
      </c>
      <c r="H18" s="287">
        <v>43.219</v>
      </c>
      <c r="I18" s="288">
        <v>1.459</v>
      </c>
      <c r="J18" s="289"/>
      <c r="K18" s="288">
        <v>138.218</v>
      </c>
      <c r="L18" s="289">
        <f t="shared" si="2"/>
        <v>182.896</v>
      </c>
      <c r="M18" s="291">
        <f t="shared" si="3"/>
        <v>-0.4732142857142856</v>
      </c>
      <c r="N18" s="287">
        <v>51.347</v>
      </c>
      <c r="O18" s="288">
        <v>4.302</v>
      </c>
      <c r="P18" s="289"/>
      <c r="Q18" s="288">
        <v>40.698</v>
      </c>
      <c r="R18" s="289">
        <f t="shared" si="4"/>
        <v>96.34700000000001</v>
      </c>
      <c r="S18" s="290">
        <f t="shared" si="5"/>
        <v>0.0017780816369180445</v>
      </c>
      <c r="T18" s="287">
        <v>43.219</v>
      </c>
      <c r="U18" s="288">
        <v>1.459</v>
      </c>
      <c r="V18" s="289"/>
      <c r="W18" s="288">
        <v>138.218</v>
      </c>
      <c r="X18" s="289">
        <f t="shared" si="6"/>
        <v>182.896</v>
      </c>
      <c r="Y18" s="292">
        <f t="shared" si="7"/>
        <v>-0.4732142857142856</v>
      </c>
    </row>
    <row r="19" spans="1:25" ht="19.5" customHeight="1" thickBot="1">
      <c r="A19" s="286" t="s">
        <v>271</v>
      </c>
      <c r="B19" s="287">
        <v>103.732</v>
      </c>
      <c r="C19" s="288">
        <v>360.86800000000005</v>
      </c>
      <c r="D19" s="289">
        <v>0.2</v>
      </c>
      <c r="E19" s="288">
        <v>46.78</v>
      </c>
      <c r="F19" s="289">
        <f t="shared" si="0"/>
        <v>511.58000000000004</v>
      </c>
      <c r="G19" s="290">
        <f t="shared" si="1"/>
        <v>0.009441196963211445</v>
      </c>
      <c r="H19" s="287">
        <v>98.14099999999999</v>
      </c>
      <c r="I19" s="288">
        <v>325.76800000000003</v>
      </c>
      <c r="J19" s="289">
        <v>172.716</v>
      </c>
      <c r="K19" s="288">
        <v>91.148</v>
      </c>
      <c r="L19" s="289">
        <f t="shared" si="2"/>
        <v>687.773</v>
      </c>
      <c r="M19" s="291">
        <f t="shared" si="3"/>
        <v>-0.2561790009203617</v>
      </c>
      <c r="N19" s="287">
        <v>103.732</v>
      </c>
      <c r="O19" s="288">
        <v>360.86800000000005</v>
      </c>
      <c r="P19" s="289">
        <v>0.2</v>
      </c>
      <c r="Q19" s="288">
        <v>46.78</v>
      </c>
      <c r="R19" s="289">
        <f t="shared" si="4"/>
        <v>511.58000000000004</v>
      </c>
      <c r="S19" s="290">
        <f t="shared" si="5"/>
        <v>0.009441196963211445</v>
      </c>
      <c r="T19" s="287">
        <v>98.14099999999999</v>
      </c>
      <c r="U19" s="288">
        <v>325.76800000000003</v>
      </c>
      <c r="V19" s="289">
        <v>172.716</v>
      </c>
      <c r="W19" s="288">
        <v>91.148</v>
      </c>
      <c r="X19" s="289">
        <f t="shared" si="6"/>
        <v>687.773</v>
      </c>
      <c r="Y19" s="292">
        <f t="shared" si="7"/>
        <v>-0.2561790009203617</v>
      </c>
    </row>
    <row r="20" spans="1:25" s="119" customFormat="1" ht="19.5" customHeight="1">
      <c r="A20" s="126" t="s">
        <v>52</v>
      </c>
      <c r="B20" s="123">
        <f>SUM(B21:B32)</f>
        <v>3385.957</v>
      </c>
      <c r="C20" s="122">
        <f>SUM(C21:C32)</f>
        <v>3690.1460000000006</v>
      </c>
      <c r="D20" s="121">
        <f>SUM(D21:D32)</f>
        <v>324.231</v>
      </c>
      <c r="E20" s="122">
        <f>SUM(E21:E32)</f>
        <v>283.793</v>
      </c>
      <c r="F20" s="121">
        <f aca="true" t="shared" si="8" ref="F20:F59">SUM(B20:E20)</f>
        <v>7684.127</v>
      </c>
      <c r="G20" s="124">
        <f aca="true" t="shared" si="9" ref="G20:G59">F20/$F$9</f>
        <v>0.1418103844898766</v>
      </c>
      <c r="H20" s="123">
        <f>SUM(H21:H32)</f>
        <v>2787.282</v>
      </c>
      <c r="I20" s="122">
        <f>SUM(I21:I32)</f>
        <v>3787.4789999999994</v>
      </c>
      <c r="J20" s="121">
        <f>SUM(J21:J32)</f>
        <v>342.81699999999995</v>
      </c>
      <c r="K20" s="122">
        <f>SUM(K21:K32)</f>
        <v>296.164</v>
      </c>
      <c r="L20" s="121">
        <f aca="true" t="shared" si="10" ref="L20:L59">SUM(H20:K20)</f>
        <v>7213.741999999999</v>
      </c>
      <c r="M20" s="125">
        <f t="shared" si="3"/>
        <v>0.06520679558542586</v>
      </c>
      <c r="N20" s="123">
        <f>SUM(N21:N32)</f>
        <v>3385.957</v>
      </c>
      <c r="O20" s="122">
        <f>SUM(O21:O32)</f>
        <v>3690.1460000000006</v>
      </c>
      <c r="P20" s="121">
        <f>SUM(P21:P32)</f>
        <v>324.231</v>
      </c>
      <c r="Q20" s="122">
        <f>SUM(Q21:Q32)</f>
        <v>283.793</v>
      </c>
      <c r="R20" s="121">
        <f aca="true" t="shared" si="11" ref="R20:R59">SUM(N20:Q20)</f>
        <v>7684.127</v>
      </c>
      <c r="S20" s="124">
        <f aca="true" t="shared" si="12" ref="S20:S59">R20/$R$9</f>
        <v>0.1418103844898766</v>
      </c>
      <c r="T20" s="123">
        <f>SUM(T21:T32)</f>
        <v>2787.282</v>
      </c>
      <c r="U20" s="122">
        <f>SUM(U21:U32)</f>
        <v>3787.4789999999994</v>
      </c>
      <c r="V20" s="121">
        <f>SUM(V21:V32)</f>
        <v>342.81699999999995</v>
      </c>
      <c r="W20" s="122">
        <f>SUM(W21:W32)</f>
        <v>296.164</v>
      </c>
      <c r="X20" s="121">
        <f aca="true" t="shared" si="13" ref="X20:X59">SUM(T20:W20)</f>
        <v>7213.741999999999</v>
      </c>
      <c r="Y20" s="120">
        <f aca="true" t="shared" si="14" ref="Y20:Y59">IF(ISERROR(R20/X20-1),"         /0",IF(R20/X20&gt;5,"  *  ",(R20/X20-1)))</f>
        <v>0.06520679558542586</v>
      </c>
    </row>
    <row r="21" spans="1:25" ht="19.5" customHeight="1">
      <c r="A21" s="279" t="s">
        <v>299</v>
      </c>
      <c r="B21" s="280">
        <v>551.068</v>
      </c>
      <c r="C21" s="281">
        <v>905.326</v>
      </c>
      <c r="D21" s="282">
        <v>133.524</v>
      </c>
      <c r="E21" s="281">
        <v>0</v>
      </c>
      <c r="F21" s="282">
        <f t="shared" si="8"/>
        <v>1589.9180000000001</v>
      </c>
      <c r="G21" s="283">
        <f t="shared" si="9"/>
        <v>0.029341899592156096</v>
      </c>
      <c r="H21" s="280">
        <v>447.488</v>
      </c>
      <c r="I21" s="281">
        <v>670.096</v>
      </c>
      <c r="J21" s="282">
        <v>41.823</v>
      </c>
      <c r="K21" s="281">
        <v>0</v>
      </c>
      <c r="L21" s="282">
        <f t="shared" si="10"/>
        <v>1159.4070000000002</v>
      </c>
      <c r="M21" s="284">
        <f t="shared" si="3"/>
        <v>0.37131999375542835</v>
      </c>
      <c r="N21" s="280">
        <v>551.068</v>
      </c>
      <c r="O21" s="281">
        <v>905.326</v>
      </c>
      <c r="P21" s="282">
        <v>133.524</v>
      </c>
      <c r="Q21" s="281"/>
      <c r="R21" s="282">
        <f t="shared" si="11"/>
        <v>1589.9180000000001</v>
      </c>
      <c r="S21" s="283">
        <f t="shared" si="12"/>
        <v>0.029341899592156096</v>
      </c>
      <c r="T21" s="300">
        <v>447.488</v>
      </c>
      <c r="U21" s="281">
        <v>670.096</v>
      </c>
      <c r="V21" s="282">
        <v>41.823</v>
      </c>
      <c r="W21" s="281">
        <v>0</v>
      </c>
      <c r="X21" s="282">
        <f t="shared" si="13"/>
        <v>1159.4070000000002</v>
      </c>
      <c r="Y21" s="285">
        <f t="shared" si="14"/>
        <v>0.37131999375542835</v>
      </c>
    </row>
    <row r="22" spans="1:25" ht="19.5" customHeight="1">
      <c r="A22" s="286" t="s">
        <v>298</v>
      </c>
      <c r="B22" s="287">
        <v>607.9250000000001</v>
      </c>
      <c r="C22" s="288">
        <v>639.5609999999999</v>
      </c>
      <c r="D22" s="289">
        <v>52.858</v>
      </c>
      <c r="E22" s="288">
        <v>59.211</v>
      </c>
      <c r="F22" s="289">
        <f t="shared" si="8"/>
        <v>1359.5549999999998</v>
      </c>
      <c r="G22" s="290">
        <f t="shared" si="9"/>
        <v>0.025090555802257584</v>
      </c>
      <c r="H22" s="287">
        <v>536.3629999999999</v>
      </c>
      <c r="I22" s="288">
        <v>600.716</v>
      </c>
      <c r="J22" s="289">
        <v>269.659</v>
      </c>
      <c r="K22" s="288">
        <v>0</v>
      </c>
      <c r="L22" s="289">
        <f t="shared" si="10"/>
        <v>1406.7379999999998</v>
      </c>
      <c r="M22" s="291">
        <f t="shared" si="3"/>
        <v>-0.0335407161816913</v>
      </c>
      <c r="N22" s="287">
        <v>607.9250000000001</v>
      </c>
      <c r="O22" s="288">
        <v>639.5609999999999</v>
      </c>
      <c r="P22" s="289">
        <v>52.858</v>
      </c>
      <c r="Q22" s="288">
        <v>59.211</v>
      </c>
      <c r="R22" s="289">
        <f t="shared" si="11"/>
        <v>1359.5549999999998</v>
      </c>
      <c r="S22" s="290">
        <f t="shared" si="12"/>
        <v>0.025090555802257584</v>
      </c>
      <c r="T22" s="301">
        <v>536.3629999999999</v>
      </c>
      <c r="U22" s="288">
        <v>600.716</v>
      </c>
      <c r="V22" s="289">
        <v>269.659</v>
      </c>
      <c r="W22" s="288">
        <v>0</v>
      </c>
      <c r="X22" s="289">
        <f t="shared" si="13"/>
        <v>1406.7379999999998</v>
      </c>
      <c r="Y22" s="292">
        <f t="shared" si="14"/>
        <v>-0.0335407161816913</v>
      </c>
    </row>
    <row r="23" spans="1:25" ht="19.5" customHeight="1">
      <c r="A23" s="286" t="s">
        <v>301</v>
      </c>
      <c r="B23" s="287">
        <v>453.144</v>
      </c>
      <c r="C23" s="288">
        <v>732.8679999999999</v>
      </c>
      <c r="D23" s="289">
        <v>97.916</v>
      </c>
      <c r="E23" s="288">
        <v>0.1</v>
      </c>
      <c r="F23" s="289">
        <f t="shared" si="8"/>
        <v>1284.0279999999998</v>
      </c>
      <c r="G23" s="290">
        <f t="shared" si="9"/>
        <v>0.023696706779542717</v>
      </c>
      <c r="H23" s="287">
        <v>399.148</v>
      </c>
      <c r="I23" s="288">
        <v>817.216</v>
      </c>
      <c r="J23" s="289">
        <v>31.315</v>
      </c>
      <c r="K23" s="288"/>
      <c r="L23" s="289">
        <f t="shared" si="10"/>
        <v>1247.679</v>
      </c>
      <c r="M23" s="291">
        <f aca="true" t="shared" si="15" ref="M23:M40">IF(ISERROR(F23/L23-1),"         /0",(F23/L23-1))</f>
        <v>0.029133294701601642</v>
      </c>
      <c r="N23" s="287">
        <v>453.144</v>
      </c>
      <c r="O23" s="288">
        <v>732.8679999999999</v>
      </c>
      <c r="P23" s="289">
        <v>97.916</v>
      </c>
      <c r="Q23" s="288">
        <v>0.1</v>
      </c>
      <c r="R23" s="289">
        <f t="shared" si="11"/>
        <v>1284.0279999999998</v>
      </c>
      <c r="S23" s="290">
        <f t="shared" si="12"/>
        <v>0.023696706779542717</v>
      </c>
      <c r="T23" s="301">
        <v>399.148</v>
      </c>
      <c r="U23" s="288">
        <v>817.216</v>
      </c>
      <c r="V23" s="289">
        <v>31.315</v>
      </c>
      <c r="W23" s="288"/>
      <c r="X23" s="289">
        <f t="shared" si="13"/>
        <v>1247.679</v>
      </c>
      <c r="Y23" s="292">
        <f t="shared" si="14"/>
        <v>0.029133294701601642</v>
      </c>
    </row>
    <row r="24" spans="1:25" ht="19.5" customHeight="1">
      <c r="A24" s="286" t="s">
        <v>300</v>
      </c>
      <c r="B24" s="287">
        <v>463.05100000000004</v>
      </c>
      <c r="C24" s="288">
        <v>317.43399999999997</v>
      </c>
      <c r="D24" s="289">
        <v>0</v>
      </c>
      <c r="E24" s="288">
        <v>0.001</v>
      </c>
      <c r="F24" s="289">
        <f t="shared" si="8"/>
        <v>780.486</v>
      </c>
      <c r="G24" s="290">
        <f t="shared" si="9"/>
        <v>0.01440385091877917</v>
      </c>
      <c r="H24" s="287">
        <v>181.801</v>
      </c>
      <c r="I24" s="288">
        <v>319.27899999999994</v>
      </c>
      <c r="J24" s="289"/>
      <c r="K24" s="288"/>
      <c r="L24" s="289">
        <f t="shared" si="10"/>
        <v>501.0799999999999</v>
      </c>
      <c r="M24" s="291">
        <f t="shared" si="15"/>
        <v>0.5576075676538679</v>
      </c>
      <c r="N24" s="287">
        <v>463.05100000000004</v>
      </c>
      <c r="O24" s="288">
        <v>317.43399999999997</v>
      </c>
      <c r="P24" s="289"/>
      <c r="Q24" s="288">
        <v>0.001</v>
      </c>
      <c r="R24" s="289">
        <f t="shared" si="11"/>
        <v>780.486</v>
      </c>
      <c r="S24" s="290">
        <f t="shared" si="12"/>
        <v>0.01440385091877917</v>
      </c>
      <c r="T24" s="301">
        <v>181.801</v>
      </c>
      <c r="U24" s="288">
        <v>319.27899999999994</v>
      </c>
      <c r="V24" s="289"/>
      <c r="W24" s="288"/>
      <c r="X24" s="289">
        <f t="shared" si="13"/>
        <v>501.0799999999999</v>
      </c>
      <c r="Y24" s="292">
        <f t="shared" si="14"/>
        <v>0.5576075676538679</v>
      </c>
    </row>
    <row r="25" spans="1:25" ht="19.5" customHeight="1">
      <c r="A25" s="286" t="s">
        <v>302</v>
      </c>
      <c r="B25" s="287">
        <v>429.793</v>
      </c>
      <c r="C25" s="288">
        <v>300.467</v>
      </c>
      <c r="D25" s="289">
        <v>0</v>
      </c>
      <c r="E25" s="288">
        <v>0</v>
      </c>
      <c r="F25" s="289">
        <f t="shared" si="8"/>
        <v>730.26</v>
      </c>
      <c r="G25" s="290">
        <f t="shared" si="9"/>
        <v>0.0134769312607115</v>
      </c>
      <c r="H25" s="287">
        <v>366.259</v>
      </c>
      <c r="I25" s="288">
        <v>198.563</v>
      </c>
      <c r="J25" s="289"/>
      <c r="K25" s="288">
        <v>23.44</v>
      </c>
      <c r="L25" s="289">
        <f t="shared" si="10"/>
        <v>588.2620000000001</v>
      </c>
      <c r="M25" s="291">
        <f t="shared" si="15"/>
        <v>0.2413856410918942</v>
      </c>
      <c r="N25" s="287">
        <v>429.793</v>
      </c>
      <c r="O25" s="288">
        <v>300.467</v>
      </c>
      <c r="P25" s="289">
        <v>0</v>
      </c>
      <c r="Q25" s="288"/>
      <c r="R25" s="289">
        <f t="shared" si="11"/>
        <v>730.26</v>
      </c>
      <c r="S25" s="290">
        <f t="shared" si="12"/>
        <v>0.0134769312607115</v>
      </c>
      <c r="T25" s="301">
        <v>366.259</v>
      </c>
      <c r="U25" s="288">
        <v>198.563</v>
      </c>
      <c r="V25" s="289"/>
      <c r="W25" s="288">
        <v>23.44</v>
      </c>
      <c r="X25" s="289">
        <f t="shared" si="13"/>
        <v>588.2620000000001</v>
      </c>
      <c r="Y25" s="292">
        <f t="shared" si="14"/>
        <v>0.2413856410918942</v>
      </c>
    </row>
    <row r="26" spans="1:25" ht="19.5" customHeight="1">
      <c r="A26" s="286" t="s">
        <v>388</v>
      </c>
      <c r="B26" s="287">
        <v>0</v>
      </c>
      <c r="C26" s="288">
        <v>252.002</v>
      </c>
      <c r="D26" s="289">
        <v>0</v>
      </c>
      <c r="E26" s="288">
        <v>141.09300000000002</v>
      </c>
      <c r="F26" s="289">
        <f>SUM(B26:E26)</f>
        <v>393.095</v>
      </c>
      <c r="G26" s="290">
        <f>F26/$F$9</f>
        <v>0.0072545590528433545</v>
      </c>
      <c r="H26" s="287"/>
      <c r="I26" s="288">
        <v>505.932</v>
      </c>
      <c r="J26" s="289"/>
      <c r="K26" s="288">
        <v>48.672</v>
      </c>
      <c r="L26" s="289">
        <f>SUM(H26:K26)</f>
        <v>554.604</v>
      </c>
      <c r="M26" s="291">
        <f>IF(ISERROR(F26/L26-1),"         /0",(F26/L26-1))</f>
        <v>-0.29121499304007903</v>
      </c>
      <c r="N26" s="287"/>
      <c r="O26" s="288">
        <v>252.002</v>
      </c>
      <c r="P26" s="289"/>
      <c r="Q26" s="288">
        <v>141.09300000000002</v>
      </c>
      <c r="R26" s="289">
        <f>SUM(N26:Q26)</f>
        <v>393.095</v>
      </c>
      <c r="S26" s="290">
        <f>R26/$R$9</f>
        <v>0.0072545590528433545</v>
      </c>
      <c r="T26" s="301"/>
      <c r="U26" s="288">
        <v>505.932</v>
      </c>
      <c r="V26" s="289"/>
      <c r="W26" s="288">
        <v>48.672</v>
      </c>
      <c r="X26" s="289">
        <f>SUM(T26:W26)</f>
        <v>554.604</v>
      </c>
      <c r="Y26" s="292">
        <f>IF(ISERROR(R26/X26-1),"         /0",IF(R26/X26&gt;5,"  *  ",(R26/X26-1)))</f>
        <v>-0.29121499304007903</v>
      </c>
    </row>
    <row r="27" spans="1:25" ht="19.5" customHeight="1">
      <c r="A27" s="286" t="s">
        <v>389</v>
      </c>
      <c r="B27" s="287">
        <v>8.115</v>
      </c>
      <c r="C27" s="288">
        <v>143.065</v>
      </c>
      <c r="D27" s="289">
        <v>0</v>
      </c>
      <c r="E27" s="288">
        <v>0</v>
      </c>
      <c r="F27" s="289">
        <f t="shared" si="8"/>
        <v>151.18</v>
      </c>
      <c r="G27" s="290">
        <f t="shared" si="9"/>
        <v>0.00279002337248975</v>
      </c>
      <c r="H27" s="287">
        <v>12.678</v>
      </c>
      <c r="I27" s="288">
        <v>195.984</v>
      </c>
      <c r="J27" s="289"/>
      <c r="K27" s="288"/>
      <c r="L27" s="289">
        <f t="shared" si="10"/>
        <v>208.662</v>
      </c>
      <c r="M27" s="291">
        <f t="shared" si="15"/>
        <v>-0.2754790043227804</v>
      </c>
      <c r="N27" s="287">
        <v>8.115</v>
      </c>
      <c r="O27" s="288">
        <v>143.065</v>
      </c>
      <c r="P27" s="289"/>
      <c r="Q27" s="288"/>
      <c r="R27" s="289">
        <f t="shared" si="11"/>
        <v>151.18</v>
      </c>
      <c r="S27" s="290">
        <f t="shared" si="12"/>
        <v>0.00279002337248975</v>
      </c>
      <c r="T27" s="301">
        <v>12.678</v>
      </c>
      <c r="U27" s="288">
        <v>195.984</v>
      </c>
      <c r="V27" s="289"/>
      <c r="W27" s="288"/>
      <c r="X27" s="289">
        <f t="shared" si="13"/>
        <v>208.662</v>
      </c>
      <c r="Y27" s="292">
        <f t="shared" si="14"/>
        <v>-0.2754790043227804</v>
      </c>
    </row>
    <row r="28" spans="1:25" ht="19.5" customHeight="1">
      <c r="A28" s="286" t="s">
        <v>305</v>
      </c>
      <c r="B28" s="287">
        <v>102.65700000000001</v>
      </c>
      <c r="C28" s="288">
        <v>25.898</v>
      </c>
      <c r="D28" s="289">
        <v>0</v>
      </c>
      <c r="E28" s="288">
        <v>0</v>
      </c>
      <c r="F28" s="289">
        <f t="shared" si="8"/>
        <v>128.555</v>
      </c>
      <c r="G28" s="290">
        <f t="shared" si="9"/>
        <v>0.0023724795254029623</v>
      </c>
      <c r="H28" s="287">
        <v>2.379</v>
      </c>
      <c r="I28" s="288">
        <v>1.164</v>
      </c>
      <c r="J28" s="289"/>
      <c r="K28" s="288"/>
      <c r="L28" s="289">
        <f t="shared" si="10"/>
        <v>3.543</v>
      </c>
      <c r="M28" s="291" t="s">
        <v>43</v>
      </c>
      <c r="N28" s="287">
        <v>102.65700000000001</v>
      </c>
      <c r="O28" s="288">
        <v>25.898</v>
      </c>
      <c r="P28" s="289"/>
      <c r="Q28" s="288"/>
      <c r="R28" s="289">
        <f t="shared" si="11"/>
        <v>128.555</v>
      </c>
      <c r="S28" s="290">
        <f t="shared" si="12"/>
        <v>0.0023724795254029623</v>
      </c>
      <c r="T28" s="301">
        <v>2.379</v>
      </c>
      <c r="U28" s="288">
        <v>1.164</v>
      </c>
      <c r="V28" s="289"/>
      <c r="W28" s="288"/>
      <c r="X28" s="289">
        <f t="shared" si="13"/>
        <v>3.543</v>
      </c>
      <c r="Y28" s="292" t="str">
        <f t="shared" si="14"/>
        <v>  *  </v>
      </c>
    </row>
    <row r="29" spans="1:25" ht="19.5" customHeight="1">
      <c r="A29" s="286" t="s">
        <v>308</v>
      </c>
      <c r="B29" s="287">
        <v>60.43</v>
      </c>
      <c r="C29" s="288">
        <v>20.106</v>
      </c>
      <c r="D29" s="289">
        <v>38.397</v>
      </c>
      <c r="E29" s="288">
        <v>0</v>
      </c>
      <c r="F29" s="289">
        <f t="shared" si="8"/>
        <v>118.93299999999999</v>
      </c>
      <c r="G29" s="290">
        <f t="shared" si="9"/>
        <v>0.002194905739914826</v>
      </c>
      <c r="H29" s="287">
        <v>138.09</v>
      </c>
      <c r="I29" s="288">
        <v>73.098</v>
      </c>
      <c r="J29" s="289">
        <v>0</v>
      </c>
      <c r="K29" s="288"/>
      <c r="L29" s="289">
        <f t="shared" si="10"/>
        <v>211.188</v>
      </c>
      <c r="M29" s="291">
        <f t="shared" si="15"/>
        <v>-0.436838267325795</v>
      </c>
      <c r="N29" s="287">
        <v>60.43</v>
      </c>
      <c r="O29" s="288">
        <v>20.106</v>
      </c>
      <c r="P29" s="289">
        <v>38.397</v>
      </c>
      <c r="Q29" s="288"/>
      <c r="R29" s="289">
        <f t="shared" si="11"/>
        <v>118.93299999999999</v>
      </c>
      <c r="S29" s="290">
        <f t="shared" si="12"/>
        <v>0.002194905739914826</v>
      </c>
      <c r="T29" s="301">
        <v>138.09</v>
      </c>
      <c r="U29" s="288">
        <v>73.098</v>
      </c>
      <c r="V29" s="289">
        <v>0</v>
      </c>
      <c r="W29" s="288"/>
      <c r="X29" s="289">
        <f t="shared" si="13"/>
        <v>211.188</v>
      </c>
      <c r="Y29" s="292">
        <f t="shared" si="14"/>
        <v>-0.436838267325795</v>
      </c>
    </row>
    <row r="30" spans="1:25" ht="19.5" customHeight="1">
      <c r="A30" s="286" t="s">
        <v>303</v>
      </c>
      <c r="B30" s="287">
        <v>32.158</v>
      </c>
      <c r="C30" s="288">
        <v>81.45</v>
      </c>
      <c r="D30" s="289">
        <v>1.466</v>
      </c>
      <c r="E30" s="288">
        <v>2.258</v>
      </c>
      <c r="F30" s="289">
        <f t="shared" si="8"/>
        <v>117.332</v>
      </c>
      <c r="G30" s="290">
        <f t="shared" si="9"/>
        <v>0.0021653593222712483</v>
      </c>
      <c r="H30" s="287">
        <v>39.052</v>
      </c>
      <c r="I30" s="288">
        <v>56.047</v>
      </c>
      <c r="J30" s="289"/>
      <c r="K30" s="288"/>
      <c r="L30" s="289">
        <f t="shared" si="10"/>
        <v>95.09899999999999</v>
      </c>
      <c r="M30" s="291">
        <f t="shared" si="15"/>
        <v>0.23378794729702745</v>
      </c>
      <c r="N30" s="287">
        <v>32.158</v>
      </c>
      <c r="O30" s="288">
        <v>81.45</v>
      </c>
      <c r="P30" s="289">
        <v>1.466</v>
      </c>
      <c r="Q30" s="288">
        <v>2.258</v>
      </c>
      <c r="R30" s="289">
        <f t="shared" si="11"/>
        <v>117.332</v>
      </c>
      <c r="S30" s="290">
        <f t="shared" si="12"/>
        <v>0.0021653593222712483</v>
      </c>
      <c r="T30" s="301">
        <v>39.052</v>
      </c>
      <c r="U30" s="288">
        <v>56.047</v>
      </c>
      <c r="V30" s="289"/>
      <c r="W30" s="288"/>
      <c r="X30" s="289">
        <f t="shared" si="13"/>
        <v>95.09899999999999</v>
      </c>
      <c r="Y30" s="292">
        <f t="shared" si="14"/>
        <v>0.23378794729702745</v>
      </c>
    </row>
    <row r="31" spans="1:25" ht="19.5" customHeight="1">
      <c r="A31" s="286" t="s">
        <v>309</v>
      </c>
      <c r="B31" s="287">
        <v>23.438000000000002</v>
      </c>
      <c r="C31" s="288">
        <v>77.257</v>
      </c>
      <c r="D31" s="289">
        <v>0</v>
      </c>
      <c r="E31" s="288">
        <v>0</v>
      </c>
      <c r="F31" s="289">
        <f t="shared" si="8"/>
        <v>100.69500000000001</v>
      </c>
      <c r="G31" s="290">
        <f t="shared" si="9"/>
        <v>0.001858323875465375</v>
      </c>
      <c r="H31" s="287">
        <v>124.36699999999999</v>
      </c>
      <c r="I31" s="288">
        <v>141.807</v>
      </c>
      <c r="J31" s="289"/>
      <c r="K31" s="288"/>
      <c r="L31" s="289">
        <f t="shared" si="10"/>
        <v>266.174</v>
      </c>
      <c r="M31" s="291">
        <f t="shared" si="15"/>
        <v>-0.6216948312006432</v>
      </c>
      <c r="N31" s="287">
        <v>23.438000000000002</v>
      </c>
      <c r="O31" s="288">
        <v>77.257</v>
      </c>
      <c r="P31" s="289"/>
      <c r="Q31" s="288"/>
      <c r="R31" s="289">
        <f t="shared" si="11"/>
        <v>100.69500000000001</v>
      </c>
      <c r="S31" s="290">
        <f t="shared" si="12"/>
        <v>0.001858323875465375</v>
      </c>
      <c r="T31" s="301">
        <v>124.36699999999999</v>
      </c>
      <c r="U31" s="288">
        <v>141.807</v>
      </c>
      <c r="V31" s="289"/>
      <c r="W31" s="288"/>
      <c r="X31" s="289">
        <f t="shared" si="13"/>
        <v>266.174</v>
      </c>
      <c r="Y31" s="292">
        <f t="shared" si="14"/>
        <v>-0.6216948312006432</v>
      </c>
    </row>
    <row r="32" spans="1:25" ht="19.5" customHeight="1" thickBot="1">
      <c r="A32" s="286" t="s">
        <v>271</v>
      </c>
      <c r="B32" s="287">
        <v>654.1779999999999</v>
      </c>
      <c r="C32" s="288">
        <v>194.71199999999996</v>
      </c>
      <c r="D32" s="289">
        <v>0.07</v>
      </c>
      <c r="E32" s="288">
        <v>81.13</v>
      </c>
      <c r="F32" s="289">
        <f t="shared" si="8"/>
        <v>930.0899999999999</v>
      </c>
      <c r="G32" s="290">
        <f t="shared" si="9"/>
        <v>0.01716478924804201</v>
      </c>
      <c r="H32" s="287">
        <v>539.657</v>
      </c>
      <c r="I32" s="288">
        <v>207.577</v>
      </c>
      <c r="J32" s="289">
        <v>0.02</v>
      </c>
      <c r="K32" s="288">
        <v>224.05200000000002</v>
      </c>
      <c r="L32" s="289">
        <f t="shared" si="10"/>
        <v>971.306</v>
      </c>
      <c r="M32" s="291">
        <f>IF(ISERROR(F32/L32-1),"         /0",(F32/L32-1))</f>
        <v>-0.04243358941466446</v>
      </c>
      <c r="N32" s="287">
        <v>654.1779999999999</v>
      </c>
      <c r="O32" s="288">
        <v>194.71199999999996</v>
      </c>
      <c r="P32" s="289">
        <v>0.07</v>
      </c>
      <c r="Q32" s="288">
        <v>81.13</v>
      </c>
      <c r="R32" s="289">
        <f t="shared" si="11"/>
        <v>930.0899999999999</v>
      </c>
      <c r="S32" s="290">
        <f t="shared" si="12"/>
        <v>0.01716478924804201</v>
      </c>
      <c r="T32" s="301">
        <v>539.657</v>
      </c>
      <c r="U32" s="288">
        <v>207.577</v>
      </c>
      <c r="V32" s="289">
        <v>0.02</v>
      </c>
      <c r="W32" s="288">
        <v>224.05200000000002</v>
      </c>
      <c r="X32" s="289">
        <f t="shared" si="13"/>
        <v>971.306</v>
      </c>
      <c r="Y32" s="292">
        <f t="shared" si="14"/>
        <v>-0.04243358941466446</v>
      </c>
    </row>
    <row r="33" spans="1:25" s="119" customFormat="1" ht="19.5" customHeight="1">
      <c r="A33" s="126" t="s">
        <v>51</v>
      </c>
      <c r="B33" s="123">
        <f>SUM(B34:B41)</f>
        <v>2804.966</v>
      </c>
      <c r="C33" s="122">
        <f>SUM(C34:C41)</f>
        <v>2433.6569999999997</v>
      </c>
      <c r="D33" s="121">
        <f>SUM(D34:D41)</f>
        <v>389.371</v>
      </c>
      <c r="E33" s="122">
        <f>SUM(E34:E41)</f>
        <v>300.487</v>
      </c>
      <c r="F33" s="121">
        <f t="shared" si="8"/>
        <v>5928.481</v>
      </c>
      <c r="G33" s="124">
        <f t="shared" si="9"/>
        <v>0.10940997852468186</v>
      </c>
      <c r="H33" s="123">
        <f>SUM(H34:H41)</f>
        <v>2200.958</v>
      </c>
      <c r="I33" s="162">
        <f>SUM(I34:I41)</f>
        <v>2325.6530000000002</v>
      </c>
      <c r="J33" s="121">
        <f>SUM(J34:J41)</f>
        <v>477.315</v>
      </c>
      <c r="K33" s="122">
        <f>SUM(K34:K41)</f>
        <v>258.997</v>
      </c>
      <c r="L33" s="121">
        <f t="shared" si="10"/>
        <v>5262.923000000001</v>
      </c>
      <c r="M33" s="125">
        <f t="shared" si="15"/>
        <v>0.12646166398406344</v>
      </c>
      <c r="N33" s="123">
        <f>SUM(N34:N41)</f>
        <v>2804.966</v>
      </c>
      <c r="O33" s="122">
        <f>SUM(O34:O41)</f>
        <v>2433.6569999999997</v>
      </c>
      <c r="P33" s="121">
        <f>SUM(P34:P41)</f>
        <v>389.371</v>
      </c>
      <c r="Q33" s="122">
        <f>SUM(Q34:Q41)</f>
        <v>300.487</v>
      </c>
      <c r="R33" s="121">
        <f t="shared" si="11"/>
        <v>5928.481</v>
      </c>
      <c r="S33" s="124">
        <f t="shared" si="12"/>
        <v>0.10940997852468186</v>
      </c>
      <c r="T33" s="123">
        <f>SUM(T34:T41)</f>
        <v>2200.958</v>
      </c>
      <c r="U33" s="122">
        <f>SUM(U34:U41)</f>
        <v>2325.6530000000002</v>
      </c>
      <c r="V33" s="121">
        <f>SUM(V34:V41)</f>
        <v>477.315</v>
      </c>
      <c r="W33" s="122">
        <f>SUM(W34:W41)</f>
        <v>258.997</v>
      </c>
      <c r="X33" s="121">
        <f t="shared" si="13"/>
        <v>5262.923000000001</v>
      </c>
      <c r="Y33" s="120">
        <f t="shared" si="14"/>
        <v>0.12646166398406344</v>
      </c>
    </row>
    <row r="34" spans="1:25" ht="19.5" customHeight="1">
      <c r="A34" s="279" t="s">
        <v>322</v>
      </c>
      <c r="B34" s="280">
        <v>887.674</v>
      </c>
      <c r="C34" s="281">
        <v>386.623</v>
      </c>
      <c r="D34" s="282">
        <v>389.371</v>
      </c>
      <c r="E34" s="281">
        <v>0</v>
      </c>
      <c r="F34" s="282">
        <f t="shared" si="8"/>
        <v>1663.6680000000001</v>
      </c>
      <c r="G34" s="283">
        <f t="shared" si="9"/>
        <v>0.030702954121334024</v>
      </c>
      <c r="H34" s="280">
        <v>635.655</v>
      </c>
      <c r="I34" s="303">
        <v>391.21</v>
      </c>
      <c r="J34" s="282">
        <v>477.315</v>
      </c>
      <c r="K34" s="281">
        <v>22.25</v>
      </c>
      <c r="L34" s="282">
        <f t="shared" si="10"/>
        <v>1526.43</v>
      </c>
      <c r="M34" s="284">
        <f t="shared" si="15"/>
        <v>0.0899078241386766</v>
      </c>
      <c r="N34" s="280">
        <v>887.674</v>
      </c>
      <c r="O34" s="281">
        <v>386.623</v>
      </c>
      <c r="P34" s="282">
        <v>389.371</v>
      </c>
      <c r="Q34" s="281"/>
      <c r="R34" s="282">
        <f t="shared" si="11"/>
        <v>1663.6680000000001</v>
      </c>
      <c r="S34" s="283">
        <f t="shared" si="12"/>
        <v>0.030702954121334024</v>
      </c>
      <c r="T34" s="280">
        <v>635.655</v>
      </c>
      <c r="U34" s="281">
        <v>391.21</v>
      </c>
      <c r="V34" s="282">
        <v>477.315</v>
      </c>
      <c r="W34" s="281">
        <v>22.25</v>
      </c>
      <c r="X34" s="282">
        <f t="shared" si="13"/>
        <v>1526.43</v>
      </c>
      <c r="Y34" s="285">
        <f t="shared" si="14"/>
        <v>0.0899078241386766</v>
      </c>
    </row>
    <row r="35" spans="1:25" ht="19.5" customHeight="1">
      <c r="A35" s="286" t="s">
        <v>316</v>
      </c>
      <c r="B35" s="287">
        <v>693.684</v>
      </c>
      <c r="C35" s="288">
        <v>954.744</v>
      </c>
      <c r="D35" s="289">
        <v>0</v>
      </c>
      <c r="E35" s="288">
        <v>0</v>
      </c>
      <c r="F35" s="289">
        <f t="shared" si="8"/>
        <v>1648.4279999999999</v>
      </c>
      <c r="G35" s="290">
        <f t="shared" si="9"/>
        <v>0.030421700276931692</v>
      </c>
      <c r="H35" s="287">
        <v>564.482</v>
      </c>
      <c r="I35" s="306">
        <v>775.6840000000001</v>
      </c>
      <c r="J35" s="289"/>
      <c r="K35" s="288"/>
      <c r="L35" s="289">
        <f t="shared" si="10"/>
        <v>1340.1660000000002</v>
      </c>
      <c r="M35" s="291">
        <f t="shared" si="15"/>
        <v>0.2300177739175593</v>
      </c>
      <c r="N35" s="287">
        <v>693.684</v>
      </c>
      <c r="O35" s="288">
        <v>954.744</v>
      </c>
      <c r="P35" s="289">
        <v>0</v>
      </c>
      <c r="Q35" s="288">
        <v>0</v>
      </c>
      <c r="R35" s="289">
        <f t="shared" si="11"/>
        <v>1648.4279999999999</v>
      </c>
      <c r="S35" s="290">
        <f t="shared" si="12"/>
        <v>0.030421700276931692</v>
      </c>
      <c r="T35" s="287">
        <v>564.482</v>
      </c>
      <c r="U35" s="288">
        <v>775.6840000000001</v>
      </c>
      <c r="V35" s="289"/>
      <c r="W35" s="288"/>
      <c r="X35" s="289">
        <f t="shared" si="13"/>
        <v>1340.1660000000002</v>
      </c>
      <c r="Y35" s="292">
        <f t="shared" si="14"/>
        <v>0.2300177739175593</v>
      </c>
    </row>
    <row r="36" spans="1:25" ht="19.5" customHeight="1">
      <c r="A36" s="286" t="s">
        <v>390</v>
      </c>
      <c r="B36" s="287">
        <v>766.385</v>
      </c>
      <c r="C36" s="288">
        <v>38.739</v>
      </c>
      <c r="D36" s="289">
        <v>0</v>
      </c>
      <c r="E36" s="288">
        <v>0</v>
      </c>
      <c r="F36" s="289">
        <f t="shared" si="8"/>
        <v>805.124</v>
      </c>
      <c r="G36" s="290">
        <f t="shared" si="9"/>
        <v>0.014858544633896265</v>
      </c>
      <c r="H36" s="287">
        <v>594.356</v>
      </c>
      <c r="I36" s="306">
        <v>94.819</v>
      </c>
      <c r="J36" s="289"/>
      <c r="K36" s="288"/>
      <c r="L36" s="289">
        <f t="shared" si="10"/>
        <v>689.175</v>
      </c>
      <c r="M36" s="291">
        <f t="shared" si="15"/>
        <v>0.16824318932056448</v>
      </c>
      <c r="N36" s="287">
        <v>766.385</v>
      </c>
      <c r="O36" s="288">
        <v>38.739</v>
      </c>
      <c r="P36" s="289"/>
      <c r="Q36" s="288"/>
      <c r="R36" s="289">
        <f t="shared" si="11"/>
        <v>805.124</v>
      </c>
      <c r="S36" s="290">
        <f t="shared" si="12"/>
        <v>0.014858544633896265</v>
      </c>
      <c r="T36" s="287">
        <v>594.356</v>
      </c>
      <c r="U36" s="288">
        <v>94.819</v>
      </c>
      <c r="V36" s="289"/>
      <c r="W36" s="288"/>
      <c r="X36" s="289">
        <f t="shared" si="13"/>
        <v>689.175</v>
      </c>
      <c r="Y36" s="292">
        <f t="shared" si="14"/>
        <v>0.16824318932056448</v>
      </c>
    </row>
    <row r="37" spans="1:25" ht="19.5" customHeight="1">
      <c r="A37" s="286" t="s">
        <v>321</v>
      </c>
      <c r="B37" s="287">
        <v>73.85200000000002</v>
      </c>
      <c r="C37" s="288">
        <v>218.32999999999998</v>
      </c>
      <c r="D37" s="289">
        <v>0</v>
      </c>
      <c r="E37" s="288">
        <v>300.387</v>
      </c>
      <c r="F37" s="289">
        <f t="shared" si="8"/>
        <v>592.569</v>
      </c>
      <c r="G37" s="290">
        <f t="shared" si="9"/>
        <v>0.010935847068480477</v>
      </c>
      <c r="H37" s="287">
        <v>50.276</v>
      </c>
      <c r="I37" s="306">
        <v>253.44</v>
      </c>
      <c r="J37" s="289"/>
      <c r="K37" s="288"/>
      <c r="L37" s="289">
        <f t="shared" si="10"/>
        <v>303.716</v>
      </c>
      <c r="M37" s="291">
        <f t="shared" si="15"/>
        <v>0.9510628350169235</v>
      </c>
      <c r="N37" s="287">
        <v>73.85200000000002</v>
      </c>
      <c r="O37" s="288">
        <v>218.32999999999998</v>
      </c>
      <c r="P37" s="289"/>
      <c r="Q37" s="288">
        <v>300.387</v>
      </c>
      <c r="R37" s="289">
        <f t="shared" si="11"/>
        <v>592.569</v>
      </c>
      <c r="S37" s="290">
        <f t="shared" si="12"/>
        <v>0.010935847068480477</v>
      </c>
      <c r="T37" s="287">
        <v>50.276</v>
      </c>
      <c r="U37" s="288">
        <v>253.44</v>
      </c>
      <c r="V37" s="289"/>
      <c r="W37" s="288"/>
      <c r="X37" s="289">
        <f t="shared" si="13"/>
        <v>303.716</v>
      </c>
      <c r="Y37" s="292">
        <f t="shared" si="14"/>
        <v>0.9510628350169235</v>
      </c>
    </row>
    <row r="38" spans="1:25" ht="19.5" customHeight="1">
      <c r="A38" s="286" t="s">
        <v>319</v>
      </c>
      <c r="B38" s="287">
        <v>70.665</v>
      </c>
      <c r="C38" s="288">
        <v>267.501</v>
      </c>
      <c r="D38" s="289">
        <v>0</v>
      </c>
      <c r="E38" s="288">
        <v>0</v>
      </c>
      <c r="F38" s="289">
        <f>SUM(B38:E38)</f>
        <v>338.166</v>
      </c>
      <c r="G38" s="290">
        <f>F38/$F$9</f>
        <v>0.006240845639511634</v>
      </c>
      <c r="H38" s="287">
        <v>18.503</v>
      </c>
      <c r="I38" s="306">
        <v>224.335</v>
      </c>
      <c r="J38" s="289"/>
      <c r="K38" s="288"/>
      <c r="L38" s="289">
        <f>SUM(H38:K38)</f>
        <v>242.83800000000002</v>
      </c>
      <c r="M38" s="291">
        <f>IF(ISERROR(F38/L38-1),"         /0",(F38/L38-1))</f>
        <v>0.39255800163071664</v>
      </c>
      <c r="N38" s="287">
        <v>70.665</v>
      </c>
      <c r="O38" s="288">
        <v>267.501</v>
      </c>
      <c r="P38" s="289">
        <v>0</v>
      </c>
      <c r="Q38" s="288">
        <v>0</v>
      </c>
      <c r="R38" s="289">
        <f>SUM(N38:Q38)</f>
        <v>338.166</v>
      </c>
      <c r="S38" s="290">
        <f>R38/$R$9</f>
        <v>0.006240845639511634</v>
      </c>
      <c r="T38" s="287">
        <v>18.503</v>
      </c>
      <c r="U38" s="288">
        <v>224.335</v>
      </c>
      <c r="V38" s="289"/>
      <c r="W38" s="288"/>
      <c r="X38" s="289">
        <f>SUM(T38:W38)</f>
        <v>242.83800000000002</v>
      </c>
      <c r="Y38" s="292">
        <f>IF(ISERROR(R38/X38-1),"         /0",IF(R38/X38&gt;5,"  *  ",(R38/X38-1)))</f>
        <v>0.39255800163071664</v>
      </c>
    </row>
    <row r="39" spans="1:25" ht="19.5" customHeight="1">
      <c r="A39" s="286" t="s">
        <v>320</v>
      </c>
      <c r="B39" s="287">
        <v>13.741</v>
      </c>
      <c r="C39" s="288">
        <v>260.413</v>
      </c>
      <c r="D39" s="289">
        <v>0</v>
      </c>
      <c r="E39" s="288">
        <v>0</v>
      </c>
      <c r="F39" s="289">
        <f>SUM(B39:E39)</f>
        <v>274.154</v>
      </c>
      <c r="G39" s="290">
        <f>F39/$F$9</f>
        <v>0.005059505673115193</v>
      </c>
      <c r="H39" s="287">
        <v>8.641</v>
      </c>
      <c r="I39" s="306">
        <v>226.951</v>
      </c>
      <c r="J39" s="289"/>
      <c r="K39" s="288"/>
      <c r="L39" s="289">
        <f>SUM(H39:K39)</f>
        <v>235.59199999999998</v>
      </c>
      <c r="M39" s="291">
        <f>IF(ISERROR(F39/L39-1),"         /0",(F39/L39-1))</f>
        <v>0.16368127950015277</v>
      </c>
      <c r="N39" s="287">
        <v>13.741</v>
      </c>
      <c r="O39" s="288">
        <v>260.413</v>
      </c>
      <c r="P39" s="289"/>
      <c r="Q39" s="288"/>
      <c r="R39" s="289">
        <f>SUM(N39:Q39)</f>
        <v>274.154</v>
      </c>
      <c r="S39" s="290">
        <f>R39/$R$9</f>
        <v>0.005059505673115193</v>
      </c>
      <c r="T39" s="287">
        <v>8.641</v>
      </c>
      <c r="U39" s="288">
        <v>226.951</v>
      </c>
      <c r="V39" s="289"/>
      <c r="W39" s="288"/>
      <c r="X39" s="289">
        <f>SUM(T39:W39)</f>
        <v>235.59199999999998</v>
      </c>
      <c r="Y39" s="292">
        <f>IF(ISERROR(R39/X39-1),"         /0",IF(R39/X39&gt;5,"  *  ",(R39/X39-1)))</f>
        <v>0.16368127950015277</v>
      </c>
    </row>
    <row r="40" spans="1:25" ht="19.5" customHeight="1">
      <c r="A40" s="286" t="s">
        <v>318</v>
      </c>
      <c r="B40" s="287">
        <v>13.523</v>
      </c>
      <c r="C40" s="288">
        <v>32.961</v>
      </c>
      <c r="D40" s="289">
        <v>0</v>
      </c>
      <c r="E40" s="288">
        <v>0</v>
      </c>
      <c r="F40" s="289">
        <f t="shared" si="8"/>
        <v>46.483999999999995</v>
      </c>
      <c r="G40" s="290">
        <f t="shared" si="9"/>
        <v>0.0008578611353804307</v>
      </c>
      <c r="H40" s="287">
        <v>14.963999999999999</v>
      </c>
      <c r="I40" s="306">
        <v>85.375</v>
      </c>
      <c r="J40" s="289"/>
      <c r="K40" s="288"/>
      <c r="L40" s="289">
        <f t="shared" si="10"/>
        <v>100.339</v>
      </c>
      <c r="M40" s="291">
        <f t="shared" si="15"/>
        <v>-0.5367304836603913</v>
      </c>
      <c r="N40" s="287">
        <v>13.523</v>
      </c>
      <c r="O40" s="288">
        <v>32.961</v>
      </c>
      <c r="P40" s="289"/>
      <c r="Q40" s="288"/>
      <c r="R40" s="289">
        <f t="shared" si="11"/>
        <v>46.483999999999995</v>
      </c>
      <c r="S40" s="290">
        <f t="shared" si="12"/>
        <v>0.0008578611353804307</v>
      </c>
      <c r="T40" s="287">
        <v>14.963999999999999</v>
      </c>
      <c r="U40" s="288">
        <v>85.375</v>
      </c>
      <c r="V40" s="289"/>
      <c r="W40" s="288"/>
      <c r="X40" s="289">
        <f t="shared" si="13"/>
        <v>100.339</v>
      </c>
      <c r="Y40" s="292">
        <f t="shared" si="14"/>
        <v>-0.5367304836603913</v>
      </c>
    </row>
    <row r="41" spans="1:25" ht="19.5" customHeight="1" thickBot="1">
      <c r="A41" s="286" t="s">
        <v>271</v>
      </c>
      <c r="B41" s="287">
        <v>285.44200000000006</v>
      </c>
      <c r="C41" s="288">
        <v>274.34600000000006</v>
      </c>
      <c r="D41" s="289">
        <v>0</v>
      </c>
      <c r="E41" s="288">
        <v>0.1</v>
      </c>
      <c r="F41" s="289">
        <f t="shared" si="8"/>
        <v>559.8880000000001</v>
      </c>
      <c r="G41" s="290">
        <f t="shared" si="9"/>
        <v>0.010332719976032157</v>
      </c>
      <c r="H41" s="287">
        <v>314.08099999999996</v>
      </c>
      <c r="I41" s="306">
        <v>273.83900000000006</v>
      </c>
      <c r="J41" s="289">
        <v>0</v>
      </c>
      <c r="K41" s="288">
        <v>236.747</v>
      </c>
      <c r="L41" s="289">
        <f t="shared" si="10"/>
        <v>824.6670000000001</v>
      </c>
      <c r="M41" s="291" t="s">
        <v>43</v>
      </c>
      <c r="N41" s="287">
        <v>285.44200000000006</v>
      </c>
      <c r="O41" s="288">
        <v>274.34600000000006</v>
      </c>
      <c r="P41" s="289">
        <v>0</v>
      </c>
      <c r="Q41" s="288">
        <v>0.1</v>
      </c>
      <c r="R41" s="289">
        <f t="shared" si="11"/>
        <v>559.8880000000001</v>
      </c>
      <c r="S41" s="290">
        <f t="shared" si="12"/>
        <v>0.010332719976032157</v>
      </c>
      <c r="T41" s="287">
        <v>314.08099999999996</v>
      </c>
      <c r="U41" s="288">
        <v>273.83900000000006</v>
      </c>
      <c r="V41" s="289">
        <v>0</v>
      </c>
      <c r="W41" s="288">
        <v>236.747</v>
      </c>
      <c r="X41" s="289">
        <f t="shared" si="13"/>
        <v>824.6670000000001</v>
      </c>
      <c r="Y41" s="292">
        <f t="shared" si="14"/>
        <v>-0.32107383950127744</v>
      </c>
    </row>
    <row r="42" spans="1:25" s="119" customFormat="1" ht="19.5" customHeight="1">
      <c r="A42" s="126" t="s">
        <v>50</v>
      </c>
      <c r="B42" s="123">
        <f>SUM(B43:B53)</f>
        <v>2150.3510000000006</v>
      </c>
      <c r="C42" s="122">
        <f>SUM(C43:C53)</f>
        <v>1227.3990000000001</v>
      </c>
      <c r="D42" s="121">
        <f>SUM(D43:D53)</f>
        <v>652.254</v>
      </c>
      <c r="E42" s="122">
        <f>SUM(E43:E53)</f>
        <v>397.663</v>
      </c>
      <c r="F42" s="121">
        <f t="shared" si="8"/>
        <v>4427.667000000001</v>
      </c>
      <c r="G42" s="124">
        <f t="shared" si="9"/>
        <v>0.08171249117344608</v>
      </c>
      <c r="H42" s="123">
        <f>SUM(H43:H53)</f>
        <v>2136.402</v>
      </c>
      <c r="I42" s="122">
        <f>SUM(I43:I53)</f>
        <v>1326.3669999999997</v>
      </c>
      <c r="J42" s="121">
        <f>SUM(J43:J53)</f>
        <v>189.84600000000003</v>
      </c>
      <c r="K42" s="122">
        <f>SUM(K43:K53)</f>
        <v>56.558</v>
      </c>
      <c r="L42" s="121">
        <f t="shared" si="10"/>
        <v>3709.173</v>
      </c>
      <c r="M42" s="125">
        <f aca="true" t="shared" si="16" ref="M42:M59">IF(ISERROR(F42/L42-1),"         /0",(F42/L42-1))</f>
        <v>0.19370733044805455</v>
      </c>
      <c r="N42" s="123">
        <f>SUM(N43:N53)</f>
        <v>2150.3510000000006</v>
      </c>
      <c r="O42" s="122">
        <f>SUM(O43:O53)</f>
        <v>1227.3990000000001</v>
      </c>
      <c r="P42" s="121">
        <f>SUM(P43:P53)</f>
        <v>652.254</v>
      </c>
      <c r="Q42" s="122">
        <f>SUM(Q43:Q53)</f>
        <v>397.663</v>
      </c>
      <c r="R42" s="121">
        <f t="shared" si="11"/>
        <v>4427.667000000001</v>
      </c>
      <c r="S42" s="124">
        <f t="shared" si="12"/>
        <v>0.08171249117344608</v>
      </c>
      <c r="T42" s="123">
        <f>SUM(T43:T53)</f>
        <v>2136.402</v>
      </c>
      <c r="U42" s="122">
        <f>SUM(U43:U53)</f>
        <v>1326.3669999999997</v>
      </c>
      <c r="V42" s="121">
        <f>SUM(V43:V53)</f>
        <v>189.84600000000003</v>
      </c>
      <c r="W42" s="122">
        <f>SUM(W43:W53)</f>
        <v>56.558</v>
      </c>
      <c r="X42" s="121">
        <f t="shared" si="13"/>
        <v>3709.173</v>
      </c>
      <c r="Y42" s="120">
        <f t="shared" si="14"/>
        <v>0.19370733044805455</v>
      </c>
    </row>
    <row r="43" spans="1:25" s="111" customFormat="1" ht="19.5" customHeight="1">
      <c r="A43" s="279" t="s">
        <v>329</v>
      </c>
      <c r="B43" s="280">
        <v>1141.5520000000001</v>
      </c>
      <c r="C43" s="281">
        <v>559.98</v>
      </c>
      <c r="D43" s="282">
        <v>491.842</v>
      </c>
      <c r="E43" s="281">
        <v>249.694</v>
      </c>
      <c r="F43" s="282">
        <f t="shared" si="8"/>
        <v>2443.068</v>
      </c>
      <c r="G43" s="283">
        <f t="shared" si="9"/>
        <v>0.04508676293545303</v>
      </c>
      <c r="H43" s="280">
        <v>1277.584</v>
      </c>
      <c r="I43" s="281">
        <v>814.5509999999999</v>
      </c>
      <c r="J43" s="282">
        <v>0</v>
      </c>
      <c r="K43" s="281">
        <v>0</v>
      </c>
      <c r="L43" s="282">
        <f t="shared" si="10"/>
        <v>2092.135</v>
      </c>
      <c r="M43" s="284">
        <f t="shared" si="16"/>
        <v>0.16773917553121565</v>
      </c>
      <c r="N43" s="280">
        <v>1141.5520000000001</v>
      </c>
      <c r="O43" s="281">
        <v>559.98</v>
      </c>
      <c r="P43" s="282">
        <v>491.842</v>
      </c>
      <c r="Q43" s="281">
        <v>249.694</v>
      </c>
      <c r="R43" s="282">
        <f t="shared" si="11"/>
        <v>2443.068</v>
      </c>
      <c r="S43" s="283">
        <f t="shared" si="12"/>
        <v>0.04508676293545303</v>
      </c>
      <c r="T43" s="300">
        <v>1277.584</v>
      </c>
      <c r="U43" s="281">
        <v>814.5509999999999</v>
      </c>
      <c r="V43" s="282">
        <v>0</v>
      </c>
      <c r="W43" s="281">
        <v>0</v>
      </c>
      <c r="X43" s="282">
        <f t="shared" si="13"/>
        <v>2092.135</v>
      </c>
      <c r="Y43" s="285">
        <f t="shared" si="14"/>
        <v>0.16773917553121565</v>
      </c>
    </row>
    <row r="44" spans="1:25" s="111" customFormat="1" ht="19.5" customHeight="1">
      <c r="A44" s="286" t="s">
        <v>330</v>
      </c>
      <c r="B44" s="287">
        <v>522.9280000000001</v>
      </c>
      <c r="C44" s="288">
        <v>457.219</v>
      </c>
      <c r="D44" s="289">
        <v>157.314</v>
      </c>
      <c r="E44" s="288">
        <v>140.743</v>
      </c>
      <c r="F44" s="289">
        <f t="shared" si="8"/>
        <v>1278.2040000000002</v>
      </c>
      <c r="G44" s="290">
        <f t="shared" si="9"/>
        <v>0.023589224995435167</v>
      </c>
      <c r="H44" s="287">
        <v>469.05899999999997</v>
      </c>
      <c r="I44" s="288">
        <v>366.03700000000003</v>
      </c>
      <c r="J44" s="289">
        <v>189.746</v>
      </c>
      <c r="K44" s="288">
        <v>56.313</v>
      </c>
      <c r="L44" s="289">
        <f t="shared" si="10"/>
        <v>1081.1550000000002</v>
      </c>
      <c r="M44" s="291">
        <f t="shared" si="16"/>
        <v>0.18225786311860914</v>
      </c>
      <c r="N44" s="287">
        <v>522.9280000000001</v>
      </c>
      <c r="O44" s="288">
        <v>457.219</v>
      </c>
      <c r="P44" s="289">
        <v>157.314</v>
      </c>
      <c r="Q44" s="288">
        <v>140.743</v>
      </c>
      <c r="R44" s="289">
        <f t="shared" si="11"/>
        <v>1278.2040000000002</v>
      </c>
      <c r="S44" s="290">
        <f t="shared" si="12"/>
        <v>0.023589224995435167</v>
      </c>
      <c r="T44" s="301">
        <v>469.05899999999997</v>
      </c>
      <c r="U44" s="288">
        <v>366.03700000000003</v>
      </c>
      <c r="V44" s="289">
        <v>189.746</v>
      </c>
      <c r="W44" s="288">
        <v>56.313</v>
      </c>
      <c r="X44" s="289">
        <f t="shared" si="13"/>
        <v>1081.1550000000002</v>
      </c>
      <c r="Y44" s="292">
        <f t="shared" si="14"/>
        <v>0.18225786311860914</v>
      </c>
    </row>
    <row r="45" spans="1:25" s="111" customFormat="1" ht="19.5" customHeight="1">
      <c r="A45" s="286" t="s">
        <v>334</v>
      </c>
      <c r="B45" s="287">
        <v>96.053</v>
      </c>
      <c r="C45" s="288">
        <v>17.801000000000002</v>
      </c>
      <c r="D45" s="289">
        <v>0</v>
      </c>
      <c r="E45" s="288">
        <v>6.826</v>
      </c>
      <c r="F45" s="289">
        <f>SUM(B45:E45)</f>
        <v>120.67999999999999</v>
      </c>
      <c r="G45" s="290">
        <f>F45/$F$9</f>
        <v>0.0022271465841517592</v>
      </c>
      <c r="H45" s="287">
        <v>53.026</v>
      </c>
      <c r="I45" s="288">
        <v>6.53</v>
      </c>
      <c r="J45" s="289"/>
      <c r="K45" s="288"/>
      <c r="L45" s="289">
        <f>SUM(H45:K45)</f>
        <v>59.556000000000004</v>
      </c>
      <c r="M45" s="291">
        <f>IF(ISERROR(F45/L45-1),"         /0",(F45/L45-1))</f>
        <v>1.0263281617301359</v>
      </c>
      <c r="N45" s="287">
        <v>96.053</v>
      </c>
      <c r="O45" s="288">
        <v>17.801000000000002</v>
      </c>
      <c r="P45" s="289"/>
      <c r="Q45" s="288">
        <v>6.826</v>
      </c>
      <c r="R45" s="289">
        <f>SUM(N45:Q45)</f>
        <v>120.67999999999999</v>
      </c>
      <c r="S45" s="290">
        <f>R45/$R$9</f>
        <v>0.0022271465841517592</v>
      </c>
      <c r="T45" s="301">
        <v>53.026</v>
      </c>
      <c r="U45" s="288">
        <v>6.53</v>
      </c>
      <c r="V45" s="289"/>
      <c r="W45" s="288"/>
      <c r="X45" s="289">
        <f>SUM(T45:W45)</f>
        <v>59.556000000000004</v>
      </c>
      <c r="Y45" s="292">
        <f>IF(ISERROR(R45/X45-1),"         /0",IF(R45/X45&gt;5,"  *  ",(R45/X45-1)))</f>
        <v>1.0263281617301359</v>
      </c>
    </row>
    <row r="46" spans="1:25" s="111" customFormat="1" ht="19.5" customHeight="1">
      <c r="A46" s="286" t="s">
        <v>336</v>
      </c>
      <c r="B46" s="287">
        <v>25.792</v>
      </c>
      <c r="C46" s="288">
        <v>90.959</v>
      </c>
      <c r="D46" s="289">
        <v>0</v>
      </c>
      <c r="E46" s="288">
        <v>0</v>
      </c>
      <c r="F46" s="289">
        <f>SUM(B46:E46)</f>
        <v>116.751</v>
      </c>
      <c r="G46" s="290">
        <f>F46/$F$9</f>
        <v>0.002154636980827826</v>
      </c>
      <c r="H46" s="287">
        <v>14.342</v>
      </c>
      <c r="I46" s="288">
        <v>7.885</v>
      </c>
      <c r="J46" s="289"/>
      <c r="K46" s="288"/>
      <c r="L46" s="289">
        <f>SUM(H46:K46)</f>
        <v>22.227</v>
      </c>
      <c r="M46" s="291">
        <f>IF(ISERROR(F46/L46-1),"         /0",(F46/L46-1))</f>
        <v>4.252665676879471</v>
      </c>
      <c r="N46" s="287">
        <v>25.792</v>
      </c>
      <c r="O46" s="288">
        <v>90.959</v>
      </c>
      <c r="P46" s="289"/>
      <c r="Q46" s="288">
        <v>0</v>
      </c>
      <c r="R46" s="289">
        <f>SUM(N46:Q46)</f>
        <v>116.751</v>
      </c>
      <c r="S46" s="290">
        <f>R46/$R$9</f>
        <v>0.002154636980827826</v>
      </c>
      <c r="T46" s="301">
        <v>14.342</v>
      </c>
      <c r="U46" s="288">
        <v>7.885</v>
      </c>
      <c r="V46" s="289"/>
      <c r="W46" s="288"/>
      <c r="X46" s="289">
        <f>SUM(T46:W46)</f>
        <v>22.227</v>
      </c>
      <c r="Y46" s="292" t="str">
        <f>IF(ISERROR(R46/X46-1),"         /0",IF(R46/X46&gt;5,"  *  ",(R46/X46-1)))</f>
        <v>  *  </v>
      </c>
    </row>
    <row r="47" spans="1:25" s="111" customFormat="1" ht="19.5" customHeight="1">
      <c r="A47" s="286" t="s">
        <v>332</v>
      </c>
      <c r="B47" s="287">
        <v>84.14</v>
      </c>
      <c r="C47" s="288">
        <v>29.497</v>
      </c>
      <c r="D47" s="289">
        <v>0.576</v>
      </c>
      <c r="E47" s="288">
        <v>0</v>
      </c>
      <c r="F47" s="289">
        <f>SUM(B47:E47)</f>
        <v>114.213</v>
      </c>
      <c r="G47" s="290">
        <f>F47/$F$9</f>
        <v>0.0021077982500474386</v>
      </c>
      <c r="H47" s="287">
        <v>67.575</v>
      </c>
      <c r="I47" s="288">
        <v>20.075</v>
      </c>
      <c r="J47" s="289">
        <v>0</v>
      </c>
      <c r="K47" s="288">
        <v>0</v>
      </c>
      <c r="L47" s="289">
        <f>SUM(H47:K47)</f>
        <v>87.65</v>
      </c>
      <c r="M47" s="291">
        <f>IF(ISERROR(F47/L47-1),"         /0",(F47/L47-1))</f>
        <v>0.30305761551625765</v>
      </c>
      <c r="N47" s="287">
        <v>84.14</v>
      </c>
      <c r="O47" s="288">
        <v>29.497</v>
      </c>
      <c r="P47" s="289">
        <v>0.576</v>
      </c>
      <c r="Q47" s="288">
        <v>0</v>
      </c>
      <c r="R47" s="289">
        <f>SUM(N47:Q47)</f>
        <v>114.213</v>
      </c>
      <c r="S47" s="290">
        <f>R47/$R$9</f>
        <v>0.0021077982500474386</v>
      </c>
      <c r="T47" s="301">
        <v>67.575</v>
      </c>
      <c r="U47" s="288">
        <v>20.075</v>
      </c>
      <c r="V47" s="289">
        <v>0</v>
      </c>
      <c r="W47" s="288">
        <v>0</v>
      </c>
      <c r="X47" s="289">
        <f>SUM(T47:W47)</f>
        <v>87.65</v>
      </c>
      <c r="Y47" s="292">
        <f>IF(ISERROR(R47/X47-1),"         /0",IF(R47/X47&gt;5,"  *  ",(R47/X47-1)))</f>
        <v>0.30305761551625765</v>
      </c>
    </row>
    <row r="48" spans="1:25" s="111" customFormat="1" ht="19.5" customHeight="1">
      <c r="A48" s="286" t="s">
        <v>342</v>
      </c>
      <c r="B48" s="287">
        <v>54.403</v>
      </c>
      <c r="C48" s="288">
        <v>30.404</v>
      </c>
      <c r="D48" s="289">
        <v>0</v>
      </c>
      <c r="E48" s="288">
        <v>0</v>
      </c>
      <c r="F48" s="289">
        <f>SUM(B48:E48)</f>
        <v>84.807</v>
      </c>
      <c r="G48" s="290">
        <f>F48/$F$9</f>
        <v>0.0015651112061829489</v>
      </c>
      <c r="H48" s="287">
        <v>73.385</v>
      </c>
      <c r="I48" s="288">
        <v>26.119</v>
      </c>
      <c r="J48" s="289"/>
      <c r="K48" s="288">
        <v>0</v>
      </c>
      <c r="L48" s="289">
        <f>SUM(H48:K48)</f>
        <v>99.504</v>
      </c>
      <c r="M48" s="291">
        <f>IF(ISERROR(F48/L48-1),"         /0",(F48/L48-1))</f>
        <v>-0.1477026049204052</v>
      </c>
      <c r="N48" s="287">
        <v>54.403</v>
      </c>
      <c r="O48" s="288">
        <v>30.404</v>
      </c>
      <c r="P48" s="289"/>
      <c r="Q48" s="288">
        <v>0</v>
      </c>
      <c r="R48" s="289">
        <f>SUM(N48:Q48)</f>
        <v>84.807</v>
      </c>
      <c r="S48" s="290">
        <f>R48/$R$9</f>
        <v>0.0015651112061829489</v>
      </c>
      <c r="T48" s="301">
        <v>73.385</v>
      </c>
      <c r="U48" s="288">
        <v>26.119</v>
      </c>
      <c r="V48" s="289"/>
      <c r="W48" s="288">
        <v>0</v>
      </c>
      <c r="X48" s="289">
        <f>SUM(T48:W48)</f>
        <v>99.504</v>
      </c>
      <c r="Y48" s="292">
        <f>IF(ISERROR(R48/X48-1),"         /0",IF(R48/X48&gt;5,"  *  ",(R48/X48-1)))</f>
        <v>-0.1477026049204052</v>
      </c>
    </row>
    <row r="49" spans="1:25" s="111" customFormat="1" ht="19.5" customHeight="1">
      <c r="A49" s="286" t="s">
        <v>333</v>
      </c>
      <c r="B49" s="287">
        <v>57.543</v>
      </c>
      <c r="C49" s="288">
        <v>9.166</v>
      </c>
      <c r="D49" s="289">
        <v>0</v>
      </c>
      <c r="E49" s="288">
        <v>0</v>
      </c>
      <c r="F49" s="289">
        <f>SUM(B49:E49)</f>
        <v>66.709</v>
      </c>
      <c r="G49" s="290">
        <f>F49/$F$9</f>
        <v>0.0012311130384668524</v>
      </c>
      <c r="H49" s="287">
        <v>53.098</v>
      </c>
      <c r="I49" s="288">
        <v>21.143</v>
      </c>
      <c r="J49" s="289">
        <v>0</v>
      </c>
      <c r="K49" s="288">
        <v>0</v>
      </c>
      <c r="L49" s="289">
        <f>SUM(H49:K49)</f>
        <v>74.241</v>
      </c>
      <c r="M49" s="291">
        <f t="shared" si="16"/>
        <v>-0.1014533748198434</v>
      </c>
      <c r="N49" s="287">
        <v>57.543</v>
      </c>
      <c r="O49" s="288">
        <v>9.166</v>
      </c>
      <c r="P49" s="289">
        <v>0</v>
      </c>
      <c r="Q49" s="288">
        <v>0</v>
      </c>
      <c r="R49" s="289">
        <f>SUM(N49:Q49)</f>
        <v>66.709</v>
      </c>
      <c r="S49" s="290">
        <f>R49/$R$9</f>
        <v>0.0012311130384668524</v>
      </c>
      <c r="T49" s="301">
        <v>53.098</v>
      </c>
      <c r="U49" s="288">
        <v>21.143</v>
      </c>
      <c r="V49" s="289">
        <v>0</v>
      </c>
      <c r="W49" s="288">
        <v>0</v>
      </c>
      <c r="X49" s="289">
        <f>SUM(T49:W49)</f>
        <v>74.241</v>
      </c>
      <c r="Y49" s="292">
        <f>IF(ISERROR(R49/X49-1),"         /0",IF(R49/X49&gt;5,"  *  ",(R49/X49-1)))</f>
        <v>-0.1014533748198434</v>
      </c>
    </row>
    <row r="50" spans="1:25" s="111" customFormat="1" ht="19.5" customHeight="1">
      <c r="A50" s="286" t="s">
        <v>331</v>
      </c>
      <c r="B50" s="287">
        <v>45.649</v>
      </c>
      <c r="C50" s="288">
        <v>0.021</v>
      </c>
      <c r="D50" s="289">
        <v>2.522</v>
      </c>
      <c r="E50" s="288">
        <v>0</v>
      </c>
      <c r="F50" s="289">
        <f>SUM(B50:E50)</f>
        <v>48.192</v>
      </c>
      <c r="G50" s="290">
        <f>F50/$F$9</f>
        <v>0.0008893822355273583</v>
      </c>
      <c r="H50" s="287">
        <v>5.107</v>
      </c>
      <c r="I50" s="288">
        <v>0</v>
      </c>
      <c r="J50" s="289"/>
      <c r="K50" s="288"/>
      <c r="L50" s="289">
        <f>SUM(H50:K50)</f>
        <v>5.107</v>
      </c>
      <c r="M50" s="291">
        <f>IF(ISERROR(F50/L50-1),"         /0",(F50/L50-1))</f>
        <v>8.436459761112198</v>
      </c>
      <c r="N50" s="287">
        <v>45.649</v>
      </c>
      <c r="O50" s="288">
        <v>0.021</v>
      </c>
      <c r="P50" s="289">
        <v>2.522</v>
      </c>
      <c r="Q50" s="288">
        <v>0</v>
      </c>
      <c r="R50" s="289">
        <f>SUM(N50:Q50)</f>
        <v>48.192</v>
      </c>
      <c r="S50" s="290">
        <f>R50/$R$9</f>
        <v>0.0008893822355273583</v>
      </c>
      <c r="T50" s="301">
        <v>5.107</v>
      </c>
      <c r="U50" s="288">
        <v>0</v>
      </c>
      <c r="V50" s="289"/>
      <c r="W50" s="288"/>
      <c r="X50" s="289">
        <f>SUM(T50:W50)</f>
        <v>5.107</v>
      </c>
      <c r="Y50" s="292" t="str">
        <f>IF(ISERROR(R50/X50-1),"         /0",IF(R50/X50&gt;5,"  *  ",(R50/X50-1)))</f>
        <v>  *  </v>
      </c>
    </row>
    <row r="51" spans="1:25" s="111" customFormat="1" ht="19.5" customHeight="1">
      <c r="A51" s="286" t="s">
        <v>343</v>
      </c>
      <c r="B51" s="287">
        <v>29.405</v>
      </c>
      <c r="C51" s="288">
        <v>8.057</v>
      </c>
      <c r="D51" s="289">
        <v>0</v>
      </c>
      <c r="E51" s="288">
        <v>0</v>
      </c>
      <c r="F51" s="289">
        <f t="shared" si="8"/>
        <v>37.462</v>
      </c>
      <c r="G51" s="290">
        <f t="shared" si="9"/>
        <v>0.0006913603358923867</v>
      </c>
      <c r="H51" s="287">
        <v>52.559</v>
      </c>
      <c r="I51" s="288">
        <v>3.789</v>
      </c>
      <c r="J51" s="289">
        <v>0.02</v>
      </c>
      <c r="K51" s="288"/>
      <c r="L51" s="289">
        <f t="shared" si="10"/>
        <v>56.368</v>
      </c>
      <c r="M51" s="291">
        <f t="shared" si="16"/>
        <v>-0.33540306556911714</v>
      </c>
      <c r="N51" s="287">
        <v>29.405</v>
      </c>
      <c r="O51" s="288">
        <v>8.057</v>
      </c>
      <c r="P51" s="289"/>
      <c r="Q51" s="288"/>
      <c r="R51" s="289">
        <f t="shared" si="11"/>
        <v>37.462</v>
      </c>
      <c r="S51" s="290">
        <f t="shared" si="12"/>
        <v>0.0006913603358923867</v>
      </c>
      <c r="T51" s="301">
        <v>52.559</v>
      </c>
      <c r="U51" s="288">
        <v>3.789</v>
      </c>
      <c r="V51" s="289">
        <v>0.02</v>
      </c>
      <c r="W51" s="288"/>
      <c r="X51" s="289">
        <f t="shared" si="13"/>
        <v>56.368</v>
      </c>
      <c r="Y51" s="292">
        <f t="shared" si="14"/>
        <v>-0.33540306556911714</v>
      </c>
    </row>
    <row r="52" spans="1:25" s="111" customFormat="1" ht="19.5" customHeight="1">
      <c r="A52" s="286" t="s">
        <v>339</v>
      </c>
      <c r="B52" s="287">
        <v>30.459</v>
      </c>
      <c r="C52" s="288">
        <v>1.671</v>
      </c>
      <c r="D52" s="289">
        <v>0</v>
      </c>
      <c r="E52" s="288">
        <v>0</v>
      </c>
      <c r="F52" s="289">
        <f t="shared" si="8"/>
        <v>32.13</v>
      </c>
      <c r="G52" s="290">
        <f t="shared" si="9"/>
        <v>0.0005929584003049059</v>
      </c>
      <c r="H52" s="287">
        <v>14.545</v>
      </c>
      <c r="I52" s="288">
        <v>0.831</v>
      </c>
      <c r="J52" s="289"/>
      <c r="K52" s="288"/>
      <c r="L52" s="289">
        <f t="shared" si="10"/>
        <v>15.376</v>
      </c>
      <c r="M52" s="291">
        <f t="shared" si="16"/>
        <v>1.0896201873048912</v>
      </c>
      <c r="N52" s="287">
        <v>30.459</v>
      </c>
      <c r="O52" s="288">
        <v>1.671</v>
      </c>
      <c r="P52" s="289"/>
      <c r="Q52" s="288"/>
      <c r="R52" s="289">
        <f t="shared" si="11"/>
        <v>32.13</v>
      </c>
      <c r="S52" s="290">
        <f t="shared" si="12"/>
        <v>0.0005929584003049059</v>
      </c>
      <c r="T52" s="301">
        <v>14.545</v>
      </c>
      <c r="U52" s="288">
        <v>0.831</v>
      </c>
      <c r="V52" s="289"/>
      <c r="W52" s="288"/>
      <c r="X52" s="289">
        <f t="shared" si="13"/>
        <v>15.376</v>
      </c>
      <c r="Y52" s="292">
        <f t="shared" si="14"/>
        <v>1.0896201873048912</v>
      </c>
    </row>
    <row r="53" spans="1:25" s="111" customFormat="1" ht="19.5" customHeight="1" thickBot="1">
      <c r="A53" s="293" t="s">
        <v>271</v>
      </c>
      <c r="B53" s="294">
        <v>62.42699999999999</v>
      </c>
      <c r="C53" s="295">
        <v>22.624</v>
      </c>
      <c r="D53" s="296">
        <v>0</v>
      </c>
      <c r="E53" s="295">
        <v>0.4</v>
      </c>
      <c r="F53" s="296">
        <f t="shared" si="8"/>
        <v>85.451</v>
      </c>
      <c r="G53" s="297">
        <f t="shared" si="9"/>
        <v>0.0015769962111563804</v>
      </c>
      <c r="H53" s="294">
        <v>56.122</v>
      </c>
      <c r="I53" s="295">
        <v>59.407000000000004</v>
      </c>
      <c r="J53" s="296">
        <v>0.08</v>
      </c>
      <c r="K53" s="295">
        <v>0.245</v>
      </c>
      <c r="L53" s="296">
        <f t="shared" si="10"/>
        <v>115.854</v>
      </c>
      <c r="M53" s="298">
        <f t="shared" si="16"/>
        <v>-0.26242512127332684</v>
      </c>
      <c r="N53" s="294">
        <v>62.42699999999999</v>
      </c>
      <c r="O53" s="295">
        <v>22.624</v>
      </c>
      <c r="P53" s="296">
        <v>0</v>
      </c>
      <c r="Q53" s="295">
        <v>0.4</v>
      </c>
      <c r="R53" s="296">
        <f t="shared" si="11"/>
        <v>85.451</v>
      </c>
      <c r="S53" s="297">
        <f t="shared" si="12"/>
        <v>0.0015769962111563804</v>
      </c>
      <c r="T53" s="302">
        <v>56.122</v>
      </c>
      <c r="U53" s="295">
        <v>59.407000000000004</v>
      </c>
      <c r="V53" s="296">
        <v>0.08</v>
      </c>
      <c r="W53" s="295">
        <v>0.245</v>
      </c>
      <c r="X53" s="296">
        <f t="shared" si="13"/>
        <v>115.854</v>
      </c>
      <c r="Y53" s="299">
        <f t="shared" si="14"/>
        <v>-0.26242512127332684</v>
      </c>
    </row>
    <row r="54" spans="1:25" s="119" customFormat="1" ht="19.5" customHeight="1">
      <c r="A54" s="126" t="s">
        <v>49</v>
      </c>
      <c r="B54" s="123">
        <f>SUM(B55:B58)</f>
        <v>169.137</v>
      </c>
      <c r="C54" s="122">
        <f>SUM(C55:C58)</f>
        <v>7.146</v>
      </c>
      <c r="D54" s="121">
        <f>SUM(D55:D58)</f>
        <v>183.166</v>
      </c>
      <c r="E54" s="122">
        <f>SUM(E55:E58)</f>
        <v>26.588</v>
      </c>
      <c r="F54" s="121">
        <f t="shared" si="8"/>
        <v>386.037</v>
      </c>
      <c r="G54" s="124">
        <f t="shared" si="9"/>
        <v>0.007124303827528942</v>
      </c>
      <c r="H54" s="123">
        <f>SUM(H55:H58)</f>
        <v>95.36999999999999</v>
      </c>
      <c r="I54" s="122">
        <f>SUM(I55:I58)</f>
        <v>6.807</v>
      </c>
      <c r="J54" s="121">
        <f>SUM(J55:J58)</f>
        <v>33.879999999999995</v>
      </c>
      <c r="K54" s="122">
        <f>SUM(K55:K58)</f>
        <v>22.497999999999998</v>
      </c>
      <c r="L54" s="121">
        <f t="shared" si="10"/>
        <v>158.55499999999998</v>
      </c>
      <c r="M54" s="125">
        <f t="shared" si="16"/>
        <v>1.434719813313992</v>
      </c>
      <c r="N54" s="123">
        <f>SUM(N55:N58)</f>
        <v>169.137</v>
      </c>
      <c r="O54" s="122">
        <f>SUM(O55:O58)</f>
        <v>7.146</v>
      </c>
      <c r="P54" s="121">
        <f>SUM(P55:P58)</f>
        <v>183.166</v>
      </c>
      <c r="Q54" s="122">
        <f>SUM(Q55:Q58)</f>
        <v>26.588</v>
      </c>
      <c r="R54" s="121">
        <f t="shared" si="11"/>
        <v>386.037</v>
      </c>
      <c r="S54" s="124">
        <f t="shared" si="12"/>
        <v>0.007124303827528942</v>
      </c>
      <c r="T54" s="123">
        <f>SUM(T55:T58)</f>
        <v>95.36999999999999</v>
      </c>
      <c r="U54" s="122">
        <f>SUM(U55:U58)</f>
        <v>6.807</v>
      </c>
      <c r="V54" s="121">
        <f>SUM(V55:V58)</f>
        <v>33.879999999999995</v>
      </c>
      <c r="W54" s="122">
        <f>SUM(W55:W58)</f>
        <v>22.497999999999998</v>
      </c>
      <c r="X54" s="121">
        <f t="shared" si="13"/>
        <v>158.55499999999998</v>
      </c>
      <c r="Y54" s="120">
        <f t="shared" si="14"/>
        <v>1.434719813313992</v>
      </c>
    </row>
    <row r="55" spans="1:25" ht="19.5" customHeight="1">
      <c r="A55" s="279" t="s">
        <v>350</v>
      </c>
      <c r="B55" s="280">
        <v>62.86200000000001</v>
      </c>
      <c r="C55" s="281">
        <v>0.625</v>
      </c>
      <c r="D55" s="282">
        <v>107.965</v>
      </c>
      <c r="E55" s="281">
        <v>4.943</v>
      </c>
      <c r="F55" s="282">
        <f t="shared" si="8"/>
        <v>176.395</v>
      </c>
      <c r="G55" s="283">
        <f t="shared" si="9"/>
        <v>0.0032553656091436002</v>
      </c>
      <c r="H55" s="280">
        <v>67.271</v>
      </c>
      <c r="I55" s="281">
        <v>6.567</v>
      </c>
      <c r="J55" s="282">
        <v>0</v>
      </c>
      <c r="K55" s="281">
        <v>0</v>
      </c>
      <c r="L55" s="282">
        <f t="shared" si="10"/>
        <v>73.838</v>
      </c>
      <c r="M55" s="284">
        <f t="shared" si="16"/>
        <v>1.3889460711286876</v>
      </c>
      <c r="N55" s="280">
        <v>62.86200000000001</v>
      </c>
      <c r="O55" s="281">
        <v>0.625</v>
      </c>
      <c r="P55" s="282">
        <v>107.965</v>
      </c>
      <c r="Q55" s="281">
        <v>4.943</v>
      </c>
      <c r="R55" s="282">
        <f t="shared" si="11"/>
        <v>176.395</v>
      </c>
      <c r="S55" s="283">
        <f t="shared" si="12"/>
        <v>0.0032553656091436002</v>
      </c>
      <c r="T55" s="300">
        <v>67.271</v>
      </c>
      <c r="U55" s="281">
        <v>6.567</v>
      </c>
      <c r="V55" s="282">
        <v>0</v>
      </c>
      <c r="W55" s="281">
        <v>0</v>
      </c>
      <c r="X55" s="282">
        <f t="shared" si="13"/>
        <v>73.838</v>
      </c>
      <c r="Y55" s="285">
        <f t="shared" si="14"/>
        <v>1.3889460711286876</v>
      </c>
    </row>
    <row r="56" spans="1:25" ht="19.5" customHeight="1">
      <c r="A56" s="436" t="s">
        <v>349</v>
      </c>
      <c r="B56" s="437">
        <v>29.796999999999997</v>
      </c>
      <c r="C56" s="438">
        <v>2.379</v>
      </c>
      <c r="D56" s="439">
        <v>74.941</v>
      </c>
      <c r="E56" s="438">
        <v>21.605</v>
      </c>
      <c r="F56" s="439">
        <f>SUM(B56:E56)</f>
        <v>128.72199999999998</v>
      </c>
      <c r="G56" s="442">
        <f>F56/$F$9</f>
        <v>0.0023755615065063204</v>
      </c>
      <c r="H56" s="437">
        <v>9.886</v>
      </c>
      <c r="I56" s="438">
        <v>0.016</v>
      </c>
      <c r="J56" s="439">
        <v>32.867</v>
      </c>
      <c r="K56" s="438">
        <v>9.402</v>
      </c>
      <c r="L56" s="439">
        <f t="shared" si="10"/>
        <v>52.171</v>
      </c>
      <c r="M56" s="741">
        <f>IF(ISERROR(F56/L56-1),"         /0",(F56/L56-1))</f>
        <v>1.4673094247762162</v>
      </c>
      <c r="N56" s="437">
        <v>29.796999999999997</v>
      </c>
      <c r="O56" s="438">
        <v>2.379</v>
      </c>
      <c r="P56" s="439">
        <v>74.941</v>
      </c>
      <c r="Q56" s="438">
        <v>21.605</v>
      </c>
      <c r="R56" s="439">
        <f>SUM(N56:Q56)</f>
        <v>128.72199999999998</v>
      </c>
      <c r="S56" s="442">
        <f>R56/$R$9</f>
        <v>0.0023755615065063204</v>
      </c>
      <c r="T56" s="445">
        <v>9.886</v>
      </c>
      <c r="U56" s="438">
        <v>0.016</v>
      </c>
      <c r="V56" s="439">
        <v>32.867</v>
      </c>
      <c r="W56" s="438">
        <v>9.402</v>
      </c>
      <c r="X56" s="439">
        <f>SUM(T56:W56)</f>
        <v>52.171</v>
      </c>
      <c r="Y56" s="444">
        <f>IF(ISERROR(R56/X56-1),"         /0",IF(R56/X56&gt;5,"  *  ",(R56/X56-1)))</f>
        <v>1.4673094247762162</v>
      </c>
    </row>
    <row r="57" spans="1:25" ht="19.5" customHeight="1">
      <c r="A57" s="436" t="s">
        <v>348</v>
      </c>
      <c r="B57" s="437">
        <v>73.41499999999999</v>
      </c>
      <c r="C57" s="438">
        <v>2.425</v>
      </c>
      <c r="D57" s="439">
        <v>0.03</v>
      </c>
      <c r="E57" s="438">
        <v>0.04</v>
      </c>
      <c r="F57" s="439">
        <f>SUM(B57:E57)</f>
        <v>75.91</v>
      </c>
      <c r="G57" s="442">
        <f>F57/$F$9</f>
        <v>0.001400917278778257</v>
      </c>
      <c r="H57" s="437">
        <v>17.354</v>
      </c>
      <c r="I57" s="438">
        <v>0</v>
      </c>
      <c r="J57" s="439"/>
      <c r="K57" s="438"/>
      <c r="L57" s="439">
        <f t="shared" si="10"/>
        <v>17.354</v>
      </c>
      <c r="M57" s="741">
        <f>IF(ISERROR(F57/L57-1),"         /0",(F57/L57-1))</f>
        <v>3.37420767546387</v>
      </c>
      <c r="N57" s="437">
        <v>73.41499999999999</v>
      </c>
      <c r="O57" s="438">
        <v>2.425</v>
      </c>
      <c r="P57" s="439">
        <v>0.03</v>
      </c>
      <c r="Q57" s="438">
        <v>0.04</v>
      </c>
      <c r="R57" s="439">
        <f>SUM(N57:Q57)</f>
        <v>75.91</v>
      </c>
      <c r="S57" s="442">
        <f>R57/$R$9</f>
        <v>0.001400917278778257</v>
      </c>
      <c r="T57" s="445">
        <v>17.354</v>
      </c>
      <c r="U57" s="438">
        <v>0</v>
      </c>
      <c r="V57" s="439"/>
      <c r="W57" s="438"/>
      <c r="X57" s="439">
        <f>SUM(T57:W57)</f>
        <v>17.354</v>
      </c>
      <c r="Y57" s="444">
        <f>IF(ISERROR(R57/X57-1),"         /0",IF(R57/X57&gt;5,"  *  ",(R57/X57-1)))</f>
        <v>3.37420767546387</v>
      </c>
    </row>
    <row r="58" spans="1:25" ht="19.5" customHeight="1" thickBot="1">
      <c r="A58" s="286" t="s">
        <v>271</v>
      </c>
      <c r="B58" s="287">
        <v>3.0629999999999997</v>
      </c>
      <c r="C58" s="288">
        <v>1.7169999999999999</v>
      </c>
      <c r="D58" s="289">
        <v>0.23</v>
      </c>
      <c r="E58" s="288">
        <v>0</v>
      </c>
      <c r="F58" s="289">
        <f t="shared" si="8"/>
        <v>5.01</v>
      </c>
      <c r="G58" s="290">
        <f t="shared" si="9"/>
        <v>9.245943310076496E-05</v>
      </c>
      <c r="H58" s="287">
        <v>0.859</v>
      </c>
      <c r="I58" s="288">
        <v>0.224</v>
      </c>
      <c r="J58" s="289">
        <v>1.013</v>
      </c>
      <c r="K58" s="288">
        <v>13.096</v>
      </c>
      <c r="L58" s="289">
        <f t="shared" si="10"/>
        <v>15.192</v>
      </c>
      <c r="M58" s="291">
        <f t="shared" si="16"/>
        <v>-0.6702211690363349</v>
      </c>
      <c r="N58" s="287">
        <v>3.0629999999999997</v>
      </c>
      <c r="O58" s="288">
        <v>1.7169999999999999</v>
      </c>
      <c r="P58" s="289">
        <v>0.23</v>
      </c>
      <c r="Q58" s="288">
        <v>0</v>
      </c>
      <c r="R58" s="289">
        <f t="shared" si="11"/>
        <v>5.01</v>
      </c>
      <c r="S58" s="290">
        <f t="shared" si="12"/>
        <v>9.245943310076496E-05</v>
      </c>
      <c r="T58" s="301">
        <v>0.859</v>
      </c>
      <c r="U58" s="288">
        <v>0.224</v>
      </c>
      <c r="V58" s="289">
        <v>1.013</v>
      </c>
      <c r="W58" s="288">
        <v>13.096</v>
      </c>
      <c r="X58" s="289">
        <f t="shared" si="13"/>
        <v>15.192</v>
      </c>
      <c r="Y58" s="292">
        <f t="shared" si="14"/>
        <v>-0.6702211690363349</v>
      </c>
    </row>
    <row r="59" spans="1:25" s="111" customFormat="1" ht="19.5" customHeight="1" thickBot="1">
      <c r="A59" s="118" t="s">
        <v>48</v>
      </c>
      <c r="B59" s="115">
        <v>57.474999999999994</v>
      </c>
      <c r="C59" s="114">
        <v>1.8719999999999999</v>
      </c>
      <c r="D59" s="113">
        <v>0.1</v>
      </c>
      <c r="E59" s="114">
        <v>0.1</v>
      </c>
      <c r="F59" s="113">
        <f t="shared" si="8"/>
        <v>59.547</v>
      </c>
      <c r="G59" s="116">
        <f t="shared" si="9"/>
        <v>0.001098938495579092</v>
      </c>
      <c r="H59" s="115">
        <v>19.354</v>
      </c>
      <c r="I59" s="114">
        <v>0.10099999999999999</v>
      </c>
      <c r="J59" s="113"/>
      <c r="K59" s="114"/>
      <c r="L59" s="113">
        <f t="shared" si="10"/>
        <v>19.455</v>
      </c>
      <c r="M59" s="117">
        <f t="shared" si="16"/>
        <v>2.060755589822668</v>
      </c>
      <c r="N59" s="115">
        <v>57.474999999999994</v>
      </c>
      <c r="O59" s="114">
        <v>1.8719999999999999</v>
      </c>
      <c r="P59" s="113">
        <v>0.1</v>
      </c>
      <c r="Q59" s="114">
        <v>0.1</v>
      </c>
      <c r="R59" s="113">
        <f t="shared" si="11"/>
        <v>59.547</v>
      </c>
      <c r="S59" s="116">
        <f t="shared" si="12"/>
        <v>0.001098938495579092</v>
      </c>
      <c r="T59" s="115">
        <v>19.354</v>
      </c>
      <c r="U59" s="114">
        <v>0.10099999999999999</v>
      </c>
      <c r="V59" s="113"/>
      <c r="W59" s="114"/>
      <c r="X59" s="113">
        <f t="shared" si="13"/>
        <v>19.455</v>
      </c>
      <c r="Y59" s="112">
        <f t="shared" si="14"/>
        <v>2.060755589822668</v>
      </c>
    </row>
    <row r="60" ht="10.5" customHeight="1" thickTop="1">
      <c r="A60" s="79"/>
    </row>
    <row r="61" ht="14.25">
      <c r="A61" s="79" t="s">
        <v>37</v>
      </c>
    </row>
    <row r="62" ht="14.25">
      <c r="A62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0:Y65536 M60:M65536 Y3 M3 M5 Y5 Y7:Y8 M7:M8">
    <cfRule type="cellIs" priority="4" dxfId="97" operator="lessThan" stopIfTrue="1">
      <formula>0</formula>
    </cfRule>
  </conditionalFormatting>
  <conditionalFormatting sqref="Y9:Y59 M9:M59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Y53 M53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K54 M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86" customWidth="1"/>
    <col min="2" max="2" width="8.57421875" style="86" customWidth="1"/>
    <col min="3" max="3" width="9.7109375" style="86" bestFit="1" customWidth="1"/>
    <col min="4" max="4" width="8.00390625" style="86" bestFit="1" customWidth="1"/>
    <col min="5" max="5" width="9.7109375" style="86" bestFit="1" customWidth="1"/>
    <col min="6" max="6" width="9.421875" style="86" bestFit="1" customWidth="1"/>
    <col min="7" max="7" width="11.28125" style="86" customWidth="1"/>
    <col min="8" max="8" width="9.28125" style="86" bestFit="1" customWidth="1"/>
    <col min="9" max="9" width="9.7109375" style="86" bestFit="1" customWidth="1"/>
    <col min="10" max="10" width="8.57421875" style="86" customWidth="1"/>
    <col min="11" max="11" width="9.7109375" style="86" bestFit="1" customWidth="1"/>
    <col min="12" max="12" width="9.28125" style="86" bestFit="1" customWidth="1"/>
    <col min="13" max="13" width="11.57421875" style="86" customWidth="1"/>
    <col min="14" max="14" width="9.7109375" style="86" customWidth="1"/>
    <col min="15" max="15" width="10.8515625" style="86" customWidth="1"/>
    <col min="16" max="16" width="9.57421875" style="86" customWidth="1"/>
    <col min="17" max="17" width="10.140625" style="86" customWidth="1"/>
    <col min="18" max="18" width="10.57421875" style="86" customWidth="1"/>
    <col min="19" max="19" width="11.00390625" style="86" customWidth="1"/>
    <col min="20" max="20" width="10.421875" style="86" customWidth="1"/>
    <col min="21" max="23" width="10.28125" style="86" customWidth="1"/>
    <col min="24" max="24" width="10.421875" style="86" customWidth="1"/>
    <col min="25" max="25" width="8.710937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64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132" customFormat="1" ht="18" customHeight="1" thickBot="1" thickTop="1">
      <c r="A5" s="641" t="s">
        <v>63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99" customFormat="1" ht="26.25" customHeight="1" thickBot="1">
      <c r="A6" s="642"/>
      <c r="B6" s="680" t="s">
        <v>151</v>
      </c>
      <c r="C6" s="681"/>
      <c r="D6" s="681"/>
      <c r="E6" s="681"/>
      <c r="F6" s="681"/>
      <c r="G6" s="685" t="s">
        <v>31</v>
      </c>
      <c r="H6" s="680" t="s">
        <v>152</v>
      </c>
      <c r="I6" s="681"/>
      <c r="J6" s="681"/>
      <c r="K6" s="681"/>
      <c r="L6" s="681"/>
      <c r="M6" s="682" t="s">
        <v>30</v>
      </c>
      <c r="N6" s="680" t="s">
        <v>153</v>
      </c>
      <c r="O6" s="681"/>
      <c r="P6" s="681"/>
      <c r="Q6" s="681"/>
      <c r="R6" s="681"/>
      <c r="S6" s="685" t="s">
        <v>31</v>
      </c>
      <c r="T6" s="680" t="s">
        <v>154</v>
      </c>
      <c r="U6" s="681"/>
      <c r="V6" s="681"/>
      <c r="W6" s="681"/>
      <c r="X6" s="681"/>
      <c r="Y6" s="698" t="s">
        <v>30</v>
      </c>
    </row>
    <row r="7" spans="1:25" s="99" customFormat="1" ht="26.25" customHeight="1">
      <c r="A7" s="643"/>
      <c r="B7" s="654" t="s">
        <v>20</v>
      </c>
      <c r="C7" s="646"/>
      <c r="D7" s="645" t="s">
        <v>19</v>
      </c>
      <c r="E7" s="646"/>
      <c r="F7" s="713" t="s">
        <v>15</v>
      </c>
      <c r="G7" s="686"/>
      <c r="H7" s="654" t="s">
        <v>20</v>
      </c>
      <c r="I7" s="646"/>
      <c r="J7" s="645" t="s">
        <v>19</v>
      </c>
      <c r="K7" s="646"/>
      <c r="L7" s="713" t="s">
        <v>15</v>
      </c>
      <c r="M7" s="683"/>
      <c r="N7" s="654" t="s">
        <v>20</v>
      </c>
      <c r="O7" s="646"/>
      <c r="P7" s="645" t="s">
        <v>19</v>
      </c>
      <c r="Q7" s="646"/>
      <c r="R7" s="713" t="s">
        <v>15</v>
      </c>
      <c r="S7" s="686"/>
      <c r="T7" s="654" t="s">
        <v>20</v>
      </c>
      <c r="U7" s="646"/>
      <c r="V7" s="645" t="s">
        <v>19</v>
      </c>
      <c r="W7" s="646"/>
      <c r="X7" s="713" t="s">
        <v>15</v>
      </c>
      <c r="Y7" s="699"/>
    </row>
    <row r="8" spans="1:25" s="128" customFormat="1" ht="15.75" customHeight="1" thickBot="1">
      <c r="A8" s="644"/>
      <c r="B8" s="131" t="s">
        <v>28</v>
      </c>
      <c r="C8" s="129" t="s">
        <v>27</v>
      </c>
      <c r="D8" s="130" t="s">
        <v>28</v>
      </c>
      <c r="E8" s="129" t="s">
        <v>27</v>
      </c>
      <c r="F8" s="694"/>
      <c r="G8" s="687"/>
      <c r="H8" s="131" t="s">
        <v>28</v>
      </c>
      <c r="I8" s="129" t="s">
        <v>27</v>
      </c>
      <c r="J8" s="130" t="s">
        <v>28</v>
      </c>
      <c r="K8" s="129" t="s">
        <v>27</v>
      </c>
      <c r="L8" s="694"/>
      <c r="M8" s="684"/>
      <c r="N8" s="131" t="s">
        <v>28</v>
      </c>
      <c r="O8" s="129" t="s">
        <v>27</v>
      </c>
      <c r="P8" s="130" t="s">
        <v>28</v>
      </c>
      <c r="Q8" s="129" t="s">
        <v>27</v>
      </c>
      <c r="R8" s="694"/>
      <c r="S8" s="687"/>
      <c r="T8" s="131" t="s">
        <v>28</v>
      </c>
      <c r="U8" s="129" t="s">
        <v>27</v>
      </c>
      <c r="V8" s="130" t="s">
        <v>28</v>
      </c>
      <c r="W8" s="129" t="s">
        <v>27</v>
      </c>
      <c r="X8" s="694"/>
      <c r="Y8" s="700"/>
    </row>
    <row r="9" spans="1:25" s="88" customFormat="1" ht="18" customHeight="1" thickBot="1" thickTop="1">
      <c r="A9" s="181" t="s">
        <v>22</v>
      </c>
      <c r="B9" s="173">
        <f>B10+B14+B23+B31+B38+B42</f>
        <v>22030.245999999992</v>
      </c>
      <c r="C9" s="172">
        <f>C10+C14+C23+C31+C38+C42</f>
        <v>11446.322999999999</v>
      </c>
      <c r="D9" s="171">
        <f>D10+D14+D23+D31+D38+D42</f>
        <v>15825.179</v>
      </c>
      <c r="E9" s="172">
        <f>E10+E14+E23+E31+E38+E42</f>
        <v>4884.178</v>
      </c>
      <c r="F9" s="171">
        <f>SUM(B9:E9)</f>
        <v>54185.92599999999</v>
      </c>
      <c r="G9" s="174">
        <f>F9/$F$9</f>
        <v>1</v>
      </c>
      <c r="H9" s="173">
        <f>H10+H14+H23+H31+H38+H42</f>
        <v>23957.266999999996</v>
      </c>
      <c r="I9" s="172">
        <f>I10+I14+I23+I31+I38+I42</f>
        <v>13194.999</v>
      </c>
      <c r="J9" s="171">
        <f>J10+J14+J23+J31+J38+J42</f>
        <v>10316.453</v>
      </c>
      <c r="K9" s="172">
        <f>K10+K14+K23+K31+K38+K42</f>
        <v>3650.616</v>
      </c>
      <c r="L9" s="171">
        <f>SUM(H9:K9)</f>
        <v>51119.335</v>
      </c>
      <c r="M9" s="248">
        <f>IF(ISERROR(F9/L9-1),"         /0",(F9/L9-1))</f>
        <v>0.05998886722607</v>
      </c>
      <c r="N9" s="173">
        <f>N10+N14+N23+N31+N38+N42</f>
        <v>22030.245999999992</v>
      </c>
      <c r="O9" s="172">
        <f>O10+O14+O23+O31+O38+O42</f>
        <v>11446.322999999999</v>
      </c>
      <c r="P9" s="171">
        <f>P10+P14+P23+P31+P38+P42</f>
        <v>15825.179</v>
      </c>
      <c r="Q9" s="172">
        <f>Q10+Q14+Q23+Q31+Q38+Q42</f>
        <v>4884.178</v>
      </c>
      <c r="R9" s="171">
        <f>SUM(N9:Q9)</f>
        <v>54185.92599999999</v>
      </c>
      <c r="S9" s="174">
        <f>R9/$R$9</f>
        <v>1</v>
      </c>
      <c r="T9" s="173">
        <f>T10+T14+T23+T31+T38+T42</f>
        <v>23957.266999999996</v>
      </c>
      <c r="U9" s="172">
        <f>U10+U14+U23+U31+U38+U42</f>
        <v>13194.999</v>
      </c>
      <c r="V9" s="171">
        <f>V10+V14+V23+V31+V38+V42</f>
        <v>10316.453</v>
      </c>
      <c r="W9" s="172">
        <f>W10+W14+W23+W31+W38+W42</f>
        <v>3650.616</v>
      </c>
      <c r="X9" s="171">
        <f>SUM(T9:W9)</f>
        <v>51119.335</v>
      </c>
      <c r="Y9" s="170">
        <f>IF(ISERROR(R9/X9-1),"         /0",(R9/X9-1))</f>
        <v>0.05998886722607</v>
      </c>
    </row>
    <row r="10" spans="1:25" s="142" customFormat="1" ht="19.5" customHeight="1" thickTop="1">
      <c r="A10" s="151" t="s">
        <v>53</v>
      </c>
      <c r="B10" s="148">
        <f>SUM(B11:B13)</f>
        <v>13462.359999999997</v>
      </c>
      <c r="C10" s="147">
        <f>SUM(C11:C13)</f>
        <v>4086.1030000000005</v>
      </c>
      <c r="D10" s="146">
        <f>SUM(D11:D13)</f>
        <v>14276.057</v>
      </c>
      <c r="E10" s="145">
        <f>SUM(E11:E13)</f>
        <v>3875.5470000000005</v>
      </c>
      <c r="F10" s="146">
        <f aca="true" t="shared" si="0" ref="F10:F42">SUM(B10:E10)</f>
        <v>35700.066999999995</v>
      </c>
      <c r="G10" s="149">
        <f aca="true" t="shared" si="1" ref="G10:G42">F10/$F$9</f>
        <v>0.6588439034888876</v>
      </c>
      <c r="H10" s="148">
        <f>SUM(H11:H13)</f>
        <v>16717.900999999998</v>
      </c>
      <c r="I10" s="147">
        <f>SUM(I11:I13)</f>
        <v>5748.592</v>
      </c>
      <c r="J10" s="146">
        <f>SUM(J11:J13)</f>
        <v>9272.595000000001</v>
      </c>
      <c r="K10" s="145">
        <f>SUM(K11:K13)</f>
        <v>3016.399</v>
      </c>
      <c r="L10" s="146">
        <f aca="true" t="shared" si="2" ref="L10:L42">SUM(H10:K10)</f>
        <v>34755.487</v>
      </c>
      <c r="M10" s="150">
        <f aca="true" t="shared" si="3" ref="M10:M22">IF(ISERROR(F10/L10-1),"         /0",(F10/L10-1))</f>
        <v>0.027177866907748927</v>
      </c>
      <c r="N10" s="148">
        <f>SUM(N11:N13)</f>
        <v>13462.359999999997</v>
      </c>
      <c r="O10" s="147">
        <f>SUM(O11:O13)</f>
        <v>4086.1030000000005</v>
      </c>
      <c r="P10" s="146">
        <f>SUM(P11:P13)</f>
        <v>14276.057</v>
      </c>
      <c r="Q10" s="145">
        <f>SUM(Q11:Q13)</f>
        <v>3875.5470000000005</v>
      </c>
      <c r="R10" s="146">
        <f aca="true" t="shared" si="4" ref="R10:R42">SUM(N10:Q10)</f>
        <v>35700.066999999995</v>
      </c>
      <c r="S10" s="149">
        <f aca="true" t="shared" si="5" ref="S10:S42">R10/$R$9</f>
        <v>0.6588439034888876</v>
      </c>
      <c r="T10" s="148">
        <f>SUM(T11:T13)</f>
        <v>16717.900999999998</v>
      </c>
      <c r="U10" s="147">
        <f>SUM(U11:U13)</f>
        <v>5748.592</v>
      </c>
      <c r="V10" s="146">
        <f>SUM(V11:V13)</f>
        <v>9272.595000000001</v>
      </c>
      <c r="W10" s="145">
        <f>SUM(W11:W13)</f>
        <v>3016.399</v>
      </c>
      <c r="X10" s="146">
        <f aca="true" t="shared" si="6" ref="X10:X39">SUM(T10:W10)</f>
        <v>34755.487</v>
      </c>
      <c r="Y10" s="143">
        <f aca="true" t="shared" si="7" ref="Y10:Y42">IF(ISERROR(R10/X10-1),"         /0",IF(R10/X10&gt;5,"  *  ",(R10/X10-1)))</f>
        <v>0.027177866907748927</v>
      </c>
    </row>
    <row r="11" spans="1:25" ht="19.5" customHeight="1">
      <c r="A11" s="279" t="s">
        <v>354</v>
      </c>
      <c r="B11" s="280">
        <v>13322.746999999998</v>
      </c>
      <c r="C11" s="281">
        <v>3964.0510000000004</v>
      </c>
      <c r="D11" s="282">
        <v>14276.057</v>
      </c>
      <c r="E11" s="303">
        <v>3830.2180000000003</v>
      </c>
      <c r="F11" s="282">
        <f t="shared" si="0"/>
        <v>35393.073</v>
      </c>
      <c r="G11" s="283">
        <f t="shared" si="1"/>
        <v>0.653178336382034</v>
      </c>
      <c r="H11" s="280">
        <v>16620.727</v>
      </c>
      <c r="I11" s="281">
        <v>5677.763999999999</v>
      </c>
      <c r="J11" s="282">
        <v>9100.129</v>
      </c>
      <c r="K11" s="303">
        <v>2925.551</v>
      </c>
      <c r="L11" s="282">
        <f t="shared" si="2"/>
        <v>34324.171</v>
      </c>
      <c r="M11" s="284">
        <f t="shared" si="3"/>
        <v>0.03114137847640941</v>
      </c>
      <c r="N11" s="280">
        <v>13322.746999999998</v>
      </c>
      <c r="O11" s="281">
        <v>3964.0510000000004</v>
      </c>
      <c r="P11" s="282">
        <v>14276.057</v>
      </c>
      <c r="Q11" s="303">
        <v>3830.2180000000003</v>
      </c>
      <c r="R11" s="282">
        <f t="shared" si="4"/>
        <v>35393.073</v>
      </c>
      <c r="S11" s="283">
        <f t="shared" si="5"/>
        <v>0.653178336382034</v>
      </c>
      <c r="T11" s="280">
        <v>16620.727</v>
      </c>
      <c r="U11" s="281">
        <v>5677.763999999999</v>
      </c>
      <c r="V11" s="282">
        <v>9100.129</v>
      </c>
      <c r="W11" s="303">
        <v>2925.551</v>
      </c>
      <c r="X11" s="282">
        <f t="shared" si="6"/>
        <v>34324.171</v>
      </c>
      <c r="Y11" s="285">
        <f t="shared" si="7"/>
        <v>0.03114137847640941</v>
      </c>
    </row>
    <row r="12" spans="1:25" ht="19.5" customHeight="1">
      <c r="A12" s="286" t="s">
        <v>355</v>
      </c>
      <c r="B12" s="287">
        <v>100.94500000000001</v>
      </c>
      <c r="C12" s="288">
        <v>101.118</v>
      </c>
      <c r="D12" s="289">
        <v>0</v>
      </c>
      <c r="E12" s="306">
        <v>15.235</v>
      </c>
      <c r="F12" s="289">
        <f t="shared" si="0"/>
        <v>217.298</v>
      </c>
      <c r="G12" s="290">
        <f t="shared" si="1"/>
        <v>0.004010229519746512</v>
      </c>
      <c r="H12" s="287">
        <v>32.777</v>
      </c>
      <c r="I12" s="288">
        <v>70.79900000000004</v>
      </c>
      <c r="J12" s="289">
        <v>172.466</v>
      </c>
      <c r="K12" s="306">
        <v>90.84800000000001</v>
      </c>
      <c r="L12" s="289">
        <f t="shared" si="2"/>
        <v>366.89000000000004</v>
      </c>
      <c r="M12" s="291">
        <f t="shared" si="3"/>
        <v>-0.40772983728092893</v>
      </c>
      <c r="N12" s="287">
        <v>100.94500000000001</v>
      </c>
      <c r="O12" s="288">
        <v>101.118</v>
      </c>
      <c r="P12" s="289"/>
      <c r="Q12" s="306">
        <v>15.235</v>
      </c>
      <c r="R12" s="289">
        <f t="shared" si="4"/>
        <v>217.298</v>
      </c>
      <c r="S12" s="290">
        <f t="shared" si="5"/>
        <v>0.004010229519746512</v>
      </c>
      <c r="T12" s="287">
        <v>32.777</v>
      </c>
      <c r="U12" s="288">
        <v>70.79900000000004</v>
      </c>
      <c r="V12" s="289">
        <v>172.466</v>
      </c>
      <c r="W12" s="306">
        <v>90.84800000000001</v>
      </c>
      <c r="X12" s="289">
        <f t="shared" si="6"/>
        <v>366.89000000000004</v>
      </c>
      <c r="Y12" s="292">
        <f t="shared" si="7"/>
        <v>-0.40772983728092893</v>
      </c>
    </row>
    <row r="13" spans="1:25" ht="19.5" customHeight="1" thickBot="1">
      <c r="A13" s="293" t="s">
        <v>356</v>
      </c>
      <c r="B13" s="294">
        <v>38.668</v>
      </c>
      <c r="C13" s="295">
        <v>20.934</v>
      </c>
      <c r="D13" s="296">
        <v>0</v>
      </c>
      <c r="E13" s="309">
        <v>30.094</v>
      </c>
      <c r="F13" s="296">
        <f t="shared" si="0"/>
        <v>89.696</v>
      </c>
      <c r="G13" s="297">
        <f t="shared" si="1"/>
        <v>0.0016553375871070288</v>
      </c>
      <c r="H13" s="294">
        <v>64.39699999999999</v>
      </c>
      <c r="I13" s="295">
        <v>0.029</v>
      </c>
      <c r="J13" s="296">
        <v>0</v>
      </c>
      <c r="K13" s="309"/>
      <c r="L13" s="296">
        <f t="shared" si="2"/>
        <v>64.42599999999999</v>
      </c>
      <c r="M13" s="298">
        <f t="shared" si="3"/>
        <v>0.39223294943035447</v>
      </c>
      <c r="N13" s="294">
        <v>38.668</v>
      </c>
      <c r="O13" s="295">
        <v>20.934</v>
      </c>
      <c r="P13" s="296">
        <v>0</v>
      </c>
      <c r="Q13" s="309">
        <v>30.094</v>
      </c>
      <c r="R13" s="296">
        <f t="shared" si="4"/>
        <v>89.696</v>
      </c>
      <c r="S13" s="297">
        <f t="shared" si="5"/>
        <v>0.0016553375871070288</v>
      </c>
      <c r="T13" s="294">
        <v>64.39699999999999</v>
      </c>
      <c r="U13" s="295">
        <v>0.029</v>
      </c>
      <c r="V13" s="296">
        <v>0</v>
      </c>
      <c r="W13" s="309"/>
      <c r="X13" s="296">
        <f t="shared" si="6"/>
        <v>64.42599999999999</v>
      </c>
      <c r="Y13" s="299">
        <f t="shared" si="7"/>
        <v>0.39223294943035447</v>
      </c>
    </row>
    <row r="14" spans="1:25" s="142" customFormat="1" ht="19.5" customHeight="1">
      <c r="A14" s="151" t="s">
        <v>52</v>
      </c>
      <c r="B14" s="148">
        <f>SUM(B15:B22)</f>
        <v>3385.957</v>
      </c>
      <c r="C14" s="147">
        <f>SUM(C15:C22)</f>
        <v>3690.1459999999997</v>
      </c>
      <c r="D14" s="146">
        <f>SUM(D15:D22)</f>
        <v>324.231</v>
      </c>
      <c r="E14" s="145">
        <f>SUM(E15:E22)</f>
        <v>283.79299999999995</v>
      </c>
      <c r="F14" s="146">
        <f t="shared" si="0"/>
        <v>7684.126999999999</v>
      </c>
      <c r="G14" s="149">
        <f t="shared" si="1"/>
        <v>0.14181038448987657</v>
      </c>
      <c r="H14" s="148">
        <f>SUM(H15:H22)</f>
        <v>2787.282</v>
      </c>
      <c r="I14" s="147">
        <f>SUM(I15:I22)</f>
        <v>3787.479</v>
      </c>
      <c r="J14" s="146">
        <f>SUM(J15:J22)</f>
        <v>342.817</v>
      </c>
      <c r="K14" s="145">
        <f>SUM(K15:K22)</f>
        <v>296.164</v>
      </c>
      <c r="L14" s="146">
        <f t="shared" si="2"/>
        <v>7213.742</v>
      </c>
      <c r="M14" s="150">
        <f t="shared" si="3"/>
        <v>0.06520679558542541</v>
      </c>
      <c r="N14" s="148">
        <f>SUM(N15:N22)</f>
        <v>3385.957</v>
      </c>
      <c r="O14" s="147">
        <f>SUM(O15:O22)</f>
        <v>3690.1459999999997</v>
      </c>
      <c r="P14" s="146">
        <f>SUM(P15:P22)</f>
        <v>324.231</v>
      </c>
      <c r="Q14" s="145">
        <f>SUM(Q15:Q22)</f>
        <v>283.79299999999995</v>
      </c>
      <c r="R14" s="146">
        <f t="shared" si="4"/>
        <v>7684.126999999999</v>
      </c>
      <c r="S14" s="149">
        <f t="shared" si="5"/>
        <v>0.14181038448987657</v>
      </c>
      <c r="T14" s="148">
        <f>SUM(T15:T22)</f>
        <v>2787.282</v>
      </c>
      <c r="U14" s="147">
        <f>SUM(U15:U22)</f>
        <v>3787.479</v>
      </c>
      <c r="V14" s="146">
        <f>SUM(V15:V22)</f>
        <v>342.817</v>
      </c>
      <c r="W14" s="145">
        <f>SUM(W15:W22)</f>
        <v>296.164</v>
      </c>
      <c r="X14" s="146">
        <f t="shared" si="6"/>
        <v>7213.742</v>
      </c>
      <c r="Y14" s="143">
        <f t="shared" si="7"/>
        <v>0.06520679558542541</v>
      </c>
    </row>
    <row r="15" spans="1:25" ht="19.5" customHeight="1">
      <c r="A15" s="279" t="s">
        <v>359</v>
      </c>
      <c r="B15" s="280">
        <v>562.2719999999999</v>
      </c>
      <c r="C15" s="281">
        <v>976.4889999999999</v>
      </c>
      <c r="D15" s="282">
        <v>133.524</v>
      </c>
      <c r="E15" s="303">
        <v>0</v>
      </c>
      <c r="F15" s="282">
        <f t="shared" si="0"/>
        <v>1672.2849999999999</v>
      </c>
      <c r="G15" s="283">
        <f t="shared" si="1"/>
        <v>0.030861980655272</v>
      </c>
      <c r="H15" s="280">
        <v>447.488</v>
      </c>
      <c r="I15" s="281">
        <v>670.096</v>
      </c>
      <c r="J15" s="282">
        <v>41.823</v>
      </c>
      <c r="K15" s="281">
        <v>108.911</v>
      </c>
      <c r="L15" s="282">
        <f t="shared" si="2"/>
        <v>1268.3180000000002</v>
      </c>
      <c r="M15" s="284">
        <f t="shared" si="3"/>
        <v>0.3185060844362373</v>
      </c>
      <c r="N15" s="280">
        <v>562.2719999999999</v>
      </c>
      <c r="O15" s="281">
        <v>976.4889999999999</v>
      </c>
      <c r="P15" s="282">
        <v>133.524</v>
      </c>
      <c r="Q15" s="281">
        <v>0</v>
      </c>
      <c r="R15" s="282">
        <f t="shared" si="4"/>
        <v>1672.2849999999999</v>
      </c>
      <c r="S15" s="283">
        <f t="shared" si="5"/>
        <v>0.030861980655272</v>
      </c>
      <c r="T15" s="300">
        <v>447.488</v>
      </c>
      <c r="U15" s="281">
        <v>670.096</v>
      </c>
      <c r="V15" s="282">
        <v>41.823</v>
      </c>
      <c r="W15" s="303">
        <v>108.911</v>
      </c>
      <c r="X15" s="282">
        <f t="shared" si="6"/>
        <v>1268.3180000000002</v>
      </c>
      <c r="Y15" s="285">
        <f t="shared" si="7"/>
        <v>0.3185060844362373</v>
      </c>
    </row>
    <row r="16" spans="1:25" ht="19.5" customHeight="1">
      <c r="A16" s="286" t="s">
        <v>360</v>
      </c>
      <c r="B16" s="287">
        <v>734.865</v>
      </c>
      <c r="C16" s="288">
        <v>661.552</v>
      </c>
      <c r="D16" s="289">
        <v>0</v>
      </c>
      <c r="E16" s="306">
        <v>214.119</v>
      </c>
      <c r="F16" s="289">
        <f t="shared" si="0"/>
        <v>1610.5359999999998</v>
      </c>
      <c r="G16" s="290">
        <f t="shared" si="1"/>
        <v>0.02972240430107257</v>
      </c>
      <c r="H16" s="287">
        <v>368.85699999999997</v>
      </c>
      <c r="I16" s="288">
        <v>804.741</v>
      </c>
      <c r="J16" s="289">
        <v>0</v>
      </c>
      <c r="K16" s="288">
        <v>79.55699999999999</v>
      </c>
      <c r="L16" s="289">
        <f t="shared" si="2"/>
        <v>1253.155</v>
      </c>
      <c r="M16" s="291">
        <f t="shared" si="3"/>
        <v>0.28518499307747236</v>
      </c>
      <c r="N16" s="287">
        <v>734.865</v>
      </c>
      <c r="O16" s="288">
        <v>661.552</v>
      </c>
      <c r="P16" s="289">
        <v>0</v>
      </c>
      <c r="Q16" s="288">
        <v>214.119</v>
      </c>
      <c r="R16" s="289">
        <f t="shared" si="4"/>
        <v>1610.5359999999998</v>
      </c>
      <c r="S16" s="290">
        <f t="shared" si="5"/>
        <v>0.02972240430107257</v>
      </c>
      <c r="T16" s="301">
        <v>368.85699999999997</v>
      </c>
      <c r="U16" s="288">
        <v>804.741</v>
      </c>
      <c r="V16" s="289">
        <v>0</v>
      </c>
      <c r="W16" s="288">
        <v>79.55699999999999</v>
      </c>
      <c r="X16" s="289">
        <f t="shared" si="6"/>
        <v>1253.155</v>
      </c>
      <c r="Y16" s="292">
        <f t="shared" si="7"/>
        <v>0.28518499307747236</v>
      </c>
    </row>
    <row r="17" spans="1:25" ht="19.5" customHeight="1">
      <c r="A17" s="286" t="s">
        <v>358</v>
      </c>
      <c r="B17" s="287">
        <v>513.621</v>
      </c>
      <c r="C17" s="288">
        <v>960.5440000000001</v>
      </c>
      <c r="D17" s="289">
        <v>99.382</v>
      </c>
      <c r="E17" s="306">
        <v>2.358</v>
      </c>
      <c r="F17" s="289">
        <f>SUM(B17:E17)</f>
        <v>1575.905</v>
      </c>
      <c r="G17" s="290">
        <f>F17/$F$9</f>
        <v>0.029083290004123952</v>
      </c>
      <c r="H17" s="287">
        <v>495.869</v>
      </c>
      <c r="I17" s="288">
        <v>1070.472</v>
      </c>
      <c r="J17" s="289">
        <v>31.315</v>
      </c>
      <c r="K17" s="288"/>
      <c r="L17" s="289">
        <f>SUM(H17:K17)</f>
        <v>1597.656</v>
      </c>
      <c r="M17" s="291">
        <f>IF(ISERROR(F17/L17-1),"         /0",(F17/L17-1))</f>
        <v>-0.01361431997876883</v>
      </c>
      <c r="N17" s="287">
        <v>513.621</v>
      </c>
      <c r="O17" s="288">
        <v>960.5440000000001</v>
      </c>
      <c r="P17" s="289">
        <v>99.382</v>
      </c>
      <c r="Q17" s="288">
        <v>2.358</v>
      </c>
      <c r="R17" s="289">
        <f>SUM(N17:Q17)</f>
        <v>1575.905</v>
      </c>
      <c r="S17" s="290">
        <f>R17/$R$9</f>
        <v>0.029083290004123952</v>
      </c>
      <c r="T17" s="301">
        <v>495.869</v>
      </c>
      <c r="U17" s="288">
        <v>1070.472</v>
      </c>
      <c r="V17" s="289">
        <v>31.315</v>
      </c>
      <c r="W17" s="288"/>
      <c r="X17" s="289">
        <f>SUM(T17:W17)</f>
        <v>1597.656</v>
      </c>
      <c r="Y17" s="292">
        <f>IF(ISERROR(R17/X17-1),"         /0",IF(R17/X17&gt;5,"  *  ",(R17/X17-1)))</f>
        <v>-0.01361431997876883</v>
      </c>
    </row>
    <row r="18" spans="1:25" ht="19.5" customHeight="1">
      <c r="A18" s="286" t="s">
        <v>357</v>
      </c>
      <c r="B18" s="287">
        <v>672.9200000000001</v>
      </c>
      <c r="C18" s="288">
        <v>660.7069999999999</v>
      </c>
      <c r="D18" s="289">
        <v>91.255</v>
      </c>
      <c r="E18" s="306">
        <v>59.211</v>
      </c>
      <c r="F18" s="289">
        <f t="shared" si="0"/>
        <v>1484.093</v>
      </c>
      <c r="G18" s="290">
        <f t="shared" si="1"/>
        <v>0.027388901686389935</v>
      </c>
      <c r="H18" s="287">
        <v>680.4549999999998</v>
      </c>
      <c r="I18" s="288">
        <v>675.232</v>
      </c>
      <c r="J18" s="289">
        <v>269.659</v>
      </c>
      <c r="K18" s="288">
        <v>0</v>
      </c>
      <c r="L18" s="289">
        <f t="shared" si="2"/>
        <v>1625.346</v>
      </c>
      <c r="M18" s="291">
        <f t="shared" si="3"/>
        <v>-0.08690641869485016</v>
      </c>
      <c r="N18" s="287">
        <v>672.9200000000001</v>
      </c>
      <c r="O18" s="288">
        <v>660.7069999999999</v>
      </c>
      <c r="P18" s="289">
        <v>91.255</v>
      </c>
      <c r="Q18" s="288">
        <v>59.211</v>
      </c>
      <c r="R18" s="289">
        <f t="shared" si="4"/>
        <v>1484.093</v>
      </c>
      <c r="S18" s="290">
        <f t="shared" si="5"/>
        <v>0.027388901686389935</v>
      </c>
      <c r="T18" s="301">
        <v>680.4549999999998</v>
      </c>
      <c r="U18" s="288">
        <v>675.232</v>
      </c>
      <c r="V18" s="289">
        <v>269.659</v>
      </c>
      <c r="W18" s="288">
        <v>0</v>
      </c>
      <c r="X18" s="289">
        <f t="shared" si="6"/>
        <v>1625.346</v>
      </c>
      <c r="Y18" s="292">
        <f t="shared" si="7"/>
        <v>-0.08690641869485016</v>
      </c>
    </row>
    <row r="19" spans="1:25" ht="19.5" customHeight="1">
      <c r="A19" s="286" t="s">
        <v>361</v>
      </c>
      <c r="B19" s="287">
        <v>475.317</v>
      </c>
      <c r="C19" s="288">
        <v>346.917</v>
      </c>
      <c r="D19" s="289">
        <v>0</v>
      </c>
      <c r="E19" s="306">
        <v>0.001</v>
      </c>
      <c r="F19" s="289">
        <f t="shared" si="0"/>
        <v>822.2349999999999</v>
      </c>
      <c r="G19" s="290">
        <f t="shared" si="1"/>
        <v>0.01517432773964221</v>
      </c>
      <c r="H19" s="287">
        <v>181.801</v>
      </c>
      <c r="I19" s="288">
        <v>319.27899999999994</v>
      </c>
      <c r="J19" s="289">
        <v>0</v>
      </c>
      <c r="K19" s="288">
        <v>0</v>
      </c>
      <c r="L19" s="289">
        <f t="shared" si="2"/>
        <v>501.0799999999999</v>
      </c>
      <c r="M19" s="291">
        <f t="shared" si="3"/>
        <v>0.6409256007024826</v>
      </c>
      <c r="N19" s="287">
        <v>475.317</v>
      </c>
      <c r="O19" s="288">
        <v>346.917</v>
      </c>
      <c r="P19" s="289"/>
      <c r="Q19" s="288">
        <v>0.001</v>
      </c>
      <c r="R19" s="289">
        <f t="shared" si="4"/>
        <v>822.2349999999999</v>
      </c>
      <c r="S19" s="290">
        <f t="shared" si="5"/>
        <v>0.01517432773964221</v>
      </c>
      <c r="T19" s="301">
        <v>181.801</v>
      </c>
      <c r="U19" s="288">
        <v>319.27899999999994</v>
      </c>
      <c r="V19" s="289">
        <v>0</v>
      </c>
      <c r="W19" s="288">
        <v>0</v>
      </c>
      <c r="X19" s="289">
        <f t="shared" si="6"/>
        <v>501.0799999999999</v>
      </c>
      <c r="Y19" s="292">
        <f t="shared" si="7"/>
        <v>0.6409256007024826</v>
      </c>
    </row>
    <row r="20" spans="1:25" ht="19.5" customHeight="1">
      <c r="A20" s="286" t="s">
        <v>365</v>
      </c>
      <c r="B20" s="287">
        <v>368.496</v>
      </c>
      <c r="C20" s="288">
        <v>6.2010000000000005</v>
      </c>
      <c r="D20" s="289">
        <v>0</v>
      </c>
      <c r="E20" s="306">
        <v>8.034</v>
      </c>
      <c r="F20" s="289">
        <f t="shared" si="0"/>
        <v>382.731</v>
      </c>
      <c r="G20" s="290">
        <f t="shared" si="1"/>
        <v>0.007063291674668438</v>
      </c>
      <c r="H20" s="287">
        <v>304.938</v>
      </c>
      <c r="I20" s="288">
        <v>3.716</v>
      </c>
      <c r="J20" s="289"/>
      <c r="K20" s="288"/>
      <c r="L20" s="289">
        <f t="shared" si="2"/>
        <v>308.654</v>
      </c>
      <c r="M20" s="291">
        <f t="shared" si="3"/>
        <v>0.24000012959495098</v>
      </c>
      <c r="N20" s="287">
        <v>368.496</v>
      </c>
      <c r="O20" s="288">
        <v>6.2010000000000005</v>
      </c>
      <c r="P20" s="289"/>
      <c r="Q20" s="288">
        <v>8.034</v>
      </c>
      <c r="R20" s="289">
        <f t="shared" si="4"/>
        <v>382.731</v>
      </c>
      <c r="S20" s="290">
        <f t="shared" si="5"/>
        <v>0.007063291674668438</v>
      </c>
      <c r="T20" s="301">
        <v>304.938</v>
      </c>
      <c r="U20" s="288">
        <v>3.716</v>
      </c>
      <c r="V20" s="289"/>
      <c r="W20" s="288"/>
      <c r="X20" s="289">
        <f t="shared" si="6"/>
        <v>308.654</v>
      </c>
      <c r="Y20" s="292">
        <f t="shared" si="7"/>
        <v>0.24000012959495098</v>
      </c>
    </row>
    <row r="21" spans="1:25" ht="19.5" customHeight="1">
      <c r="A21" s="286" t="s">
        <v>364</v>
      </c>
      <c r="B21" s="287">
        <v>23.438000000000002</v>
      </c>
      <c r="C21" s="288">
        <v>77.257</v>
      </c>
      <c r="D21" s="289">
        <v>0</v>
      </c>
      <c r="E21" s="306">
        <v>0</v>
      </c>
      <c r="F21" s="289">
        <f t="shared" si="0"/>
        <v>100.69500000000001</v>
      </c>
      <c r="G21" s="290">
        <f t="shared" si="1"/>
        <v>0.001858323875465375</v>
      </c>
      <c r="H21" s="287">
        <v>124.36699999999999</v>
      </c>
      <c r="I21" s="288">
        <v>141.807</v>
      </c>
      <c r="J21" s="289"/>
      <c r="K21" s="288"/>
      <c r="L21" s="289">
        <f t="shared" si="2"/>
        <v>266.174</v>
      </c>
      <c r="M21" s="291">
        <f t="shared" si="3"/>
        <v>-0.6216948312006432</v>
      </c>
      <c r="N21" s="287">
        <v>23.438000000000002</v>
      </c>
      <c r="O21" s="288">
        <v>77.257</v>
      </c>
      <c r="P21" s="289"/>
      <c r="Q21" s="288">
        <v>0</v>
      </c>
      <c r="R21" s="289">
        <f t="shared" si="4"/>
        <v>100.69500000000001</v>
      </c>
      <c r="S21" s="290">
        <f t="shared" si="5"/>
        <v>0.001858323875465375</v>
      </c>
      <c r="T21" s="301">
        <v>124.36699999999999</v>
      </c>
      <c r="U21" s="288">
        <v>141.807</v>
      </c>
      <c r="V21" s="289"/>
      <c r="W21" s="288"/>
      <c r="X21" s="289">
        <f t="shared" si="6"/>
        <v>266.174</v>
      </c>
      <c r="Y21" s="292">
        <f t="shared" si="7"/>
        <v>-0.6216948312006432</v>
      </c>
    </row>
    <row r="22" spans="1:25" ht="18.75" customHeight="1" thickBot="1">
      <c r="A22" s="286" t="s">
        <v>48</v>
      </c>
      <c r="B22" s="287">
        <v>35.028</v>
      </c>
      <c r="C22" s="288">
        <v>0.479</v>
      </c>
      <c r="D22" s="289">
        <v>0.07</v>
      </c>
      <c r="E22" s="288">
        <v>0.07</v>
      </c>
      <c r="F22" s="289">
        <f t="shared" si="0"/>
        <v>35.647</v>
      </c>
      <c r="G22" s="290">
        <f t="shared" si="1"/>
        <v>0.0006578645532421094</v>
      </c>
      <c r="H22" s="287">
        <v>183.50699999999998</v>
      </c>
      <c r="I22" s="288">
        <v>102.13600000000001</v>
      </c>
      <c r="J22" s="289">
        <v>0.02</v>
      </c>
      <c r="K22" s="288">
        <v>107.696</v>
      </c>
      <c r="L22" s="289">
        <f t="shared" si="2"/>
        <v>393.3589999999999</v>
      </c>
      <c r="M22" s="291">
        <f t="shared" si="3"/>
        <v>-0.9093779473712309</v>
      </c>
      <c r="N22" s="287">
        <v>35.028</v>
      </c>
      <c r="O22" s="288">
        <v>0.479</v>
      </c>
      <c r="P22" s="289">
        <v>0.07</v>
      </c>
      <c r="Q22" s="288">
        <v>0.07</v>
      </c>
      <c r="R22" s="289">
        <f t="shared" si="4"/>
        <v>35.647</v>
      </c>
      <c r="S22" s="290">
        <f t="shared" si="5"/>
        <v>0.0006578645532421094</v>
      </c>
      <c r="T22" s="301">
        <v>183.50699999999998</v>
      </c>
      <c r="U22" s="288">
        <v>102.13600000000001</v>
      </c>
      <c r="V22" s="289">
        <v>0.02</v>
      </c>
      <c r="W22" s="288">
        <v>107.696</v>
      </c>
      <c r="X22" s="289">
        <f t="shared" si="6"/>
        <v>393.3589999999999</v>
      </c>
      <c r="Y22" s="292">
        <f t="shared" si="7"/>
        <v>-0.9093779473712309</v>
      </c>
    </row>
    <row r="23" spans="1:25" s="142" customFormat="1" ht="19.5" customHeight="1">
      <c r="A23" s="151" t="s">
        <v>51</v>
      </c>
      <c r="B23" s="148">
        <f>SUM(B24:B30)</f>
        <v>2804.966</v>
      </c>
      <c r="C23" s="147">
        <f>SUM(C24:C30)</f>
        <v>2433.6569999999997</v>
      </c>
      <c r="D23" s="146">
        <f>SUM(D24:D30)</f>
        <v>389.371</v>
      </c>
      <c r="E23" s="147">
        <f>SUM(E24:E30)</f>
        <v>300.487</v>
      </c>
      <c r="F23" s="146">
        <f t="shared" si="0"/>
        <v>5928.481</v>
      </c>
      <c r="G23" s="149">
        <f t="shared" si="1"/>
        <v>0.10940997852468186</v>
      </c>
      <c r="H23" s="148">
        <f>SUM(H24:H30)</f>
        <v>2200.9579999999996</v>
      </c>
      <c r="I23" s="147">
        <f>SUM(I24:I30)</f>
        <v>2325.6529999999993</v>
      </c>
      <c r="J23" s="146">
        <f>SUM(J24:J30)</f>
        <v>477.315</v>
      </c>
      <c r="K23" s="147">
        <f>SUM(K24:K30)</f>
        <v>258.997</v>
      </c>
      <c r="L23" s="146">
        <f t="shared" si="2"/>
        <v>5262.922999999999</v>
      </c>
      <c r="M23" s="150">
        <f aca="true" t="shared" si="8" ref="M23:M42">IF(ISERROR(F23/L23-1),"         /0",(F23/L23-1))</f>
        <v>0.1264616639840639</v>
      </c>
      <c r="N23" s="148">
        <f>SUM(N24:N30)</f>
        <v>2804.966</v>
      </c>
      <c r="O23" s="147">
        <f>SUM(O24:O30)</f>
        <v>2433.6569999999997</v>
      </c>
      <c r="P23" s="146">
        <f>SUM(P24:P30)</f>
        <v>389.371</v>
      </c>
      <c r="Q23" s="147">
        <f>SUM(Q24:Q30)</f>
        <v>300.487</v>
      </c>
      <c r="R23" s="146">
        <f t="shared" si="4"/>
        <v>5928.481</v>
      </c>
      <c r="S23" s="149">
        <f t="shared" si="5"/>
        <v>0.10940997852468186</v>
      </c>
      <c r="T23" s="148">
        <f>SUM(T24:T30)</f>
        <v>2200.9579999999996</v>
      </c>
      <c r="U23" s="147">
        <f>SUM(U24:U30)</f>
        <v>2325.6529999999993</v>
      </c>
      <c r="V23" s="146">
        <f>SUM(V24:V30)</f>
        <v>477.315</v>
      </c>
      <c r="W23" s="147">
        <f>SUM(W24:W30)</f>
        <v>258.997</v>
      </c>
      <c r="X23" s="146">
        <f t="shared" si="6"/>
        <v>5262.922999999999</v>
      </c>
      <c r="Y23" s="143">
        <f t="shared" si="7"/>
        <v>0.1264616639840639</v>
      </c>
    </row>
    <row r="24" spans="1:25" ht="19.5" customHeight="1">
      <c r="A24" s="279" t="s">
        <v>366</v>
      </c>
      <c r="B24" s="280">
        <v>778.25</v>
      </c>
      <c r="C24" s="281">
        <v>1255.206</v>
      </c>
      <c r="D24" s="282">
        <v>0</v>
      </c>
      <c r="E24" s="281">
        <v>0.1</v>
      </c>
      <c r="F24" s="282">
        <f t="shared" si="0"/>
        <v>2033.5559999999998</v>
      </c>
      <c r="G24" s="283">
        <f t="shared" si="1"/>
        <v>0.03752922853067049</v>
      </c>
      <c r="H24" s="280">
        <v>609.7399999999999</v>
      </c>
      <c r="I24" s="281">
        <v>1173.5839999999998</v>
      </c>
      <c r="J24" s="282">
        <v>0</v>
      </c>
      <c r="K24" s="281"/>
      <c r="L24" s="282">
        <f t="shared" si="2"/>
        <v>1783.3239999999996</v>
      </c>
      <c r="M24" s="284">
        <f t="shared" si="8"/>
        <v>0.1403177437190326</v>
      </c>
      <c r="N24" s="280">
        <v>778.25</v>
      </c>
      <c r="O24" s="281">
        <v>1255.206</v>
      </c>
      <c r="P24" s="282">
        <v>0</v>
      </c>
      <c r="Q24" s="281">
        <v>0.1</v>
      </c>
      <c r="R24" s="282">
        <f t="shared" si="4"/>
        <v>2033.5559999999998</v>
      </c>
      <c r="S24" s="283">
        <f t="shared" si="5"/>
        <v>0.03752922853067049</v>
      </c>
      <c r="T24" s="280">
        <v>609.7399999999999</v>
      </c>
      <c r="U24" s="281">
        <v>1173.5839999999998</v>
      </c>
      <c r="V24" s="282">
        <v>0</v>
      </c>
      <c r="W24" s="281"/>
      <c r="X24" s="282">
        <f t="shared" si="6"/>
        <v>1783.3239999999996</v>
      </c>
      <c r="Y24" s="285">
        <f t="shared" si="7"/>
        <v>0.1403177437190326</v>
      </c>
    </row>
    <row r="25" spans="1:25" ht="19.5" customHeight="1">
      <c r="A25" s="286" t="s">
        <v>371</v>
      </c>
      <c r="B25" s="287">
        <v>888.194</v>
      </c>
      <c r="C25" s="288">
        <v>386.623</v>
      </c>
      <c r="D25" s="289">
        <v>389.371</v>
      </c>
      <c r="E25" s="288">
        <v>0</v>
      </c>
      <c r="F25" s="289">
        <f t="shared" si="0"/>
        <v>1664.188</v>
      </c>
      <c r="G25" s="290">
        <f t="shared" si="1"/>
        <v>0.03071255070920077</v>
      </c>
      <c r="H25" s="287">
        <v>641.844</v>
      </c>
      <c r="I25" s="288">
        <v>396.506</v>
      </c>
      <c r="J25" s="289">
        <v>477.315</v>
      </c>
      <c r="K25" s="288">
        <v>22.25</v>
      </c>
      <c r="L25" s="289">
        <f t="shared" si="2"/>
        <v>1537.915</v>
      </c>
      <c r="M25" s="291">
        <f t="shared" si="8"/>
        <v>0.08210661837617828</v>
      </c>
      <c r="N25" s="287">
        <v>888.194</v>
      </c>
      <c r="O25" s="288">
        <v>386.623</v>
      </c>
      <c r="P25" s="289">
        <v>389.371</v>
      </c>
      <c r="Q25" s="288"/>
      <c r="R25" s="289">
        <f t="shared" si="4"/>
        <v>1664.188</v>
      </c>
      <c r="S25" s="290">
        <f t="shared" si="5"/>
        <v>0.03071255070920077</v>
      </c>
      <c r="T25" s="287">
        <v>641.844</v>
      </c>
      <c r="U25" s="288">
        <v>396.506</v>
      </c>
      <c r="V25" s="289">
        <v>477.315</v>
      </c>
      <c r="W25" s="288">
        <v>22.25</v>
      </c>
      <c r="X25" s="289">
        <f t="shared" si="6"/>
        <v>1537.915</v>
      </c>
      <c r="Y25" s="292">
        <f t="shared" si="7"/>
        <v>0.08210661837617828</v>
      </c>
    </row>
    <row r="26" spans="1:25" ht="19.5" customHeight="1">
      <c r="A26" s="286" t="s">
        <v>391</v>
      </c>
      <c r="B26" s="287">
        <v>766.385</v>
      </c>
      <c r="C26" s="288">
        <v>38.739</v>
      </c>
      <c r="D26" s="289">
        <v>0</v>
      </c>
      <c r="E26" s="288">
        <v>0</v>
      </c>
      <c r="F26" s="289">
        <f>SUM(B26:E26)</f>
        <v>805.124</v>
      </c>
      <c r="G26" s="290">
        <f>F26/$F$9</f>
        <v>0.014858544633896265</v>
      </c>
      <c r="H26" s="287">
        <v>594.356</v>
      </c>
      <c r="I26" s="288">
        <v>94.819</v>
      </c>
      <c r="J26" s="289"/>
      <c r="K26" s="288"/>
      <c r="L26" s="289">
        <f>SUM(H26:K26)</f>
        <v>689.175</v>
      </c>
      <c r="M26" s="291">
        <f>IF(ISERROR(F26/L26-1),"         /0",(F26/L26-1))</f>
        <v>0.16824318932056448</v>
      </c>
      <c r="N26" s="287">
        <v>766.385</v>
      </c>
      <c r="O26" s="288">
        <v>38.739</v>
      </c>
      <c r="P26" s="289"/>
      <c r="Q26" s="288"/>
      <c r="R26" s="289">
        <f>SUM(N26:Q26)</f>
        <v>805.124</v>
      </c>
      <c r="S26" s="290">
        <f>R26/$R$9</f>
        <v>0.014858544633896265</v>
      </c>
      <c r="T26" s="287">
        <v>594.356</v>
      </c>
      <c r="U26" s="288">
        <v>94.819</v>
      </c>
      <c r="V26" s="289"/>
      <c r="W26" s="288"/>
      <c r="X26" s="289">
        <f>SUM(T26:W26)</f>
        <v>689.175</v>
      </c>
      <c r="Y26" s="292">
        <f>IF(ISERROR(R26/X26-1),"         /0",IF(R26/X26&gt;5,"  *  ",(R26/X26-1)))</f>
        <v>0.16824318932056448</v>
      </c>
    </row>
    <row r="27" spans="1:25" ht="19.5" customHeight="1">
      <c r="A27" s="286" t="s">
        <v>369</v>
      </c>
      <c r="B27" s="287">
        <v>74.78200000000002</v>
      </c>
      <c r="C27" s="288">
        <v>218.32999999999998</v>
      </c>
      <c r="D27" s="289">
        <v>0</v>
      </c>
      <c r="E27" s="288">
        <v>300.387</v>
      </c>
      <c r="F27" s="289">
        <f t="shared" si="0"/>
        <v>593.499</v>
      </c>
      <c r="G27" s="290">
        <f t="shared" si="1"/>
        <v>0.01095301019678062</v>
      </c>
      <c r="H27" s="287">
        <v>51.075</v>
      </c>
      <c r="I27" s="288">
        <v>253.47299999999998</v>
      </c>
      <c r="J27" s="289"/>
      <c r="K27" s="288"/>
      <c r="L27" s="289">
        <f t="shared" si="2"/>
        <v>304.548</v>
      </c>
      <c r="M27" s="291" t="s">
        <v>43</v>
      </c>
      <c r="N27" s="287">
        <v>74.78200000000002</v>
      </c>
      <c r="O27" s="288">
        <v>218.32999999999998</v>
      </c>
      <c r="P27" s="289"/>
      <c r="Q27" s="288">
        <v>300.387</v>
      </c>
      <c r="R27" s="289">
        <f t="shared" si="4"/>
        <v>593.499</v>
      </c>
      <c r="S27" s="290">
        <f t="shared" si="5"/>
        <v>0.01095301019678062</v>
      </c>
      <c r="T27" s="287">
        <v>51.075</v>
      </c>
      <c r="U27" s="288">
        <v>253.47299999999998</v>
      </c>
      <c r="V27" s="289"/>
      <c r="W27" s="288"/>
      <c r="X27" s="289">
        <f t="shared" si="6"/>
        <v>304.548</v>
      </c>
      <c r="Y27" s="292">
        <f t="shared" si="7"/>
        <v>0.948786398203239</v>
      </c>
    </row>
    <row r="28" spans="1:25" ht="19.5" customHeight="1">
      <c r="A28" s="286" t="s">
        <v>367</v>
      </c>
      <c r="B28" s="287">
        <v>273.575</v>
      </c>
      <c r="C28" s="288">
        <v>260.786</v>
      </c>
      <c r="D28" s="289">
        <v>0</v>
      </c>
      <c r="E28" s="288">
        <v>0</v>
      </c>
      <c r="F28" s="289">
        <f t="shared" si="0"/>
        <v>534.361</v>
      </c>
      <c r="G28" s="290">
        <f t="shared" si="1"/>
        <v>0.009861619786658256</v>
      </c>
      <c r="H28" s="287">
        <v>290.028</v>
      </c>
      <c r="I28" s="288">
        <v>180.216</v>
      </c>
      <c r="J28" s="289">
        <v>0</v>
      </c>
      <c r="K28" s="288"/>
      <c r="L28" s="289">
        <f t="shared" si="2"/>
        <v>470.244</v>
      </c>
      <c r="M28" s="291">
        <f t="shared" si="8"/>
        <v>0.1363483638281402</v>
      </c>
      <c r="N28" s="287">
        <v>273.575</v>
      </c>
      <c r="O28" s="288">
        <v>260.786</v>
      </c>
      <c r="P28" s="289">
        <v>0</v>
      </c>
      <c r="Q28" s="288"/>
      <c r="R28" s="289">
        <f t="shared" si="4"/>
        <v>534.361</v>
      </c>
      <c r="S28" s="290">
        <f t="shared" si="5"/>
        <v>0.009861619786658256</v>
      </c>
      <c r="T28" s="287">
        <v>290.028</v>
      </c>
      <c r="U28" s="288">
        <v>180.216</v>
      </c>
      <c r="V28" s="289">
        <v>0</v>
      </c>
      <c r="W28" s="288"/>
      <c r="X28" s="289">
        <f t="shared" si="6"/>
        <v>470.244</v>
      </c>
      <c r="Y28" s="292">
        <f t="shared" si="7"/>
        <v>0.1363483638281402</v>
      </c>
    </row>
    <row r="29" spans="1:25" ht="19.5" customHeight="1">
      <c r="A29" s="286" t="s">
        <v>368</v>
      </c>
      <c r="B29" s="287">
        <v>13.741</v>
      </c>
      <c r="C29" s="288">
        <v>260.413</v>
      </c>
      <c r="D29" s="289">
        <v>0</v>
      </c>
      <c r="E29" s="288">
        <v>0</v>
      </c>
      <c r="F29" s="289">
        <f t="shared" si="0"/>
        <v>274.154</v>
      </c>
      <c r="G29" s="290">
        <f t="shared" si="1"/>
        <v>0.005059505673115193</v>
      </c>
      <c r="H29" s="287">
        <v>8.641</v>
      </c>
      <c r="I29" s="288">
        <v>226.951</v>
      </c>
      <c r="J29" s="289"/>
      <c r="K29" s="288"/>
      <c r="L29" s="289">
        <f t="shared" si="2"/>
        <v>235.59199999999998</v>
      </c>
      <c r="M29" s="291">
        <f t="shared" si="8"/>
        <v>0.16368127950015277</v>
      </c>
      <c r="N29" s="287">
        <v>13.741</v>
      </c>
      <c r="O29" s="288">
        <v>260.413</v>
      </c>
      <c r="P29" s="289"/>
      <c r="Q29" s="288"/>
      <c r="R29" s="289">
        <f t="shared" si="4"/>
        <v>274.154</v>
      </c>
      <c r="S29" s="290">
        <f t="shared" si="5"/>
        <v>0.005059505673115193</v>
      </c>
      <c r="T29" s="287">
        <v>8.641</v>
      </c>
      <c r="U29" s="288">
        <v>226.951</v>
      </c>
      <c r="V29" s="289"/>
      <c r="W29" s="288"/>
      <c r="X29" s="289">
        <f t="shared" si="6"/>
        <v>235.59199999999998</v>
      </c>
      <c r="Y29" s="292">
        <f t="shared" si="7"/>
        <v>0.16368127950015277</v>
      </c>
    </row>
    <row r="30" spans="1:25" ht="19.5" customHeight="1" thickBot="1">
      <c r="A30" s="286" t="s">
        <v>48</v>
      </c>
      <c r="B30" s="287">
        <v>10.039</v>
      </c>
      <c r="C30" s="288">
        <v>13.559999999999999</v>
      </c>
      <c r="D30" s="289">
        <v>0</v>
      </c>
      <c r="E30" s="288">
        <v>0</v>
      </c>
      <c r="F30" s="289">
        <f t="shared" si="0"/>
        <v>23.598999999999997</v>
      </c>
      <c r="G30" s="290">
        <f t="shared" si="1"/>
        <v>0.0004355189943602699</v>
      </c>
      <c r="H30" s="287">
        <v>5.273999999999999</v>
      </c>
      <c r="I30" s="288">
        <v>0.104</v>
      </c>
      <c r="J30" s="289"/>
      <c r="K30" s="288">
        <v>236.747</v>
      </c>
      <c r="L30" s="289">
        <f t="shared" si="2"/>
        <v>242.125</v>
      </c>
      <c r="M30" s="291">
        <f t="shared" si="8"/>
        <v>-0.9025338151781105</v>
      </c>
      <c r="N30" s="287">
        <v>10.039</v>
      </c>
      <c r="O30" s="288">
        <v>13.559999999999999</v>
      </c>
      <c r="P30" s="289"/>
      <c r="Q30" s="288"/>
      <c r="R30" s="289">
        <f t="shared" si="4"/>
        <v>23.598999999999997</v>
      </c>
      <c r="S30" s="290">
        <f t="shared" si="5"/>
        <v>0.0004355189943602699</v>
      </c>
      <c r="T30" s="287">
        <v>5.273999999999999</v>
      </c>
      <c r="U30" s="288">
        <v>0.104</v>
      </c>
      <c r="V30" s="289"/>
      <c r="W30" s="288">
        <v>236.747</v>
      </c>
      <c r="X30" s="289">
        <f t="shared" si="6"/>
        <v>242.125</v>
      </c>
      <c r="Y30" s="292">
        <f t="shared" si="7"/>
        <v>-0.9025338151781105</v>
      </c>
    </row>
    <row r="31" spans="1:25" s="142" customFormat="1" ht="19.5" customHeight="1">
      <c r="A31" s="151" t="s">
        <v>50</v>
      </c>
      <c r="B31" s="148">
        <f>SUM(B32:B37)</f>
        <v>2150.3509999999997</v>
      </c>
      <c r="C31" s="147">
        <f>SUM(C32:C37)</f>
        <v>1227.3990000000001</v>
      </c>
      <c r="D31" s="146">
        <f>SUM(D32:D37)</f>
        <v>652.254</v>
      </c>
      <c r="E31" s="147">
        <f>SUM(E32:E37)</f>
        <v>397.663</v>
      </c>
      <c r="F31" s="146">
        <f t="shared" si="0"/>
        <v>4427.6669999999995</v>
      </c>
      <c r="G31" s="149">
        <f t="shared" si="1"/>
        <v>0.08171249117344603</v>
      </c>
      <c r="H31" s="148">
        <f>SUM(H32:H37)</f>
        <v>2136.402</v>
      </c>
      <c r="I31" s="147">
        <f>SUM(I32:I37)</f>
        <v>1326.3669999999997</v>
      </c>
      <c r="J31" s="146">
        <f>SUM(J32:J37)</f>
        <v>189.84600000000003</v>
      </c>
      <c r="K31" s="147">
        <f>SUM(K32:K37)</f>
        <v>56.558</v>
      </c>
      <c r="L31" s="146">
        <f t="shared" si="2"/>
        <v>3709.173</v>
      </c>
      <c r="M31" s="150">
        <f t="shared" si="8"/>
        <v>0.19370733044805388</v>
      </c>
      <c r="N31" s="148">
        <f>SUM(N32:N37)</f>
        <v>2150.3509999999997</v>
      </c>
      <c r="O31" s="147">
        <f>SUM(O32:O37)</f>
        <v>1227.3990000000001</v>
      </c>
      <c r="P31" s="146">
        <f>SUM(P32:P37)</f>
        <v>652.254</v>
      </c>
      <c r="Q31" s="147">
        <f>SUM(Q32:Q37)</f>
        <v>397.663</v>
      </c>
      <c r="R31" s="146">
        <f t="shared" si="4"/>
        <v>4427.6669999999995</v>
      </c>
      <c r="S31" s="149">
        <f t="shared" si="5"/>
        <v>0.08171249117344603</v>
      </c>
      <c r="T31" s="148">
        <f>SUM(T32:T37)</f>
        <v>2136.402</v>
      </c>
      <c r="U31" s="147">
        <f>SUM(U32:U37)</f>
        <v>1326.3669999999997</v>
      </c>
      <c r="V31" s="146">
        <f>SUM(V32:V37)</f>
        <v>189.84600000000003</v>
      </c>
      <c r="W31" s="147">
        <f>SUM(W32:W37)</f>
        <v>56.558</v>
      </c>
      <c r="X31" s="146">
        <f t="shared" si="6"/>
        <v>3709.173</v>
      </c>
      <c r="Y31" s="143">
        <f t="shared" si="7"/>
        <v>0.19370733044805388</v>
      </c>
    </row>
    <row r="32" spans="1:25" s="111" customFormat="1" ht="19.5" customHeight="1">
      <c r="A32" s="279" t="s">
        <v>376</v>
      </c>
      <c r="B32" s="280">
        <v>1325.9479999999999</v>
      </c>
      <c r="C32" s="281">
        <v>701.248</v>
      </c>
      <c r="D32" s="282">
        <v>492.418</v>
      </c>
      <c r="E32" s="281">
        <v>250.094</v>
      </c>
      <c r="F32" s="282">
        <f t="shared" si="0"/>
        <v>2769.708</v>
      </c>
      <c r="G32" s="283">
        <f t="shared" si="1"/>
        <v>0.0511148965139029</v>
      </c>
      <c r="H32" s="280">
        <v>1422.682</v>
      </c>
      <c r="I32" s="281">
        <v>871.848</v>
      </c>
      <c r="J32" s="282">
        <v>0.08</v>
      </c>
      <c r="K32" s="281">
        <v>0.245</v>
      </c>
      <c r="L32" s="282">
        <f t="shared" si="2"/>
        <v>2294.8549999999996</v>
      </c>
      <c r="M32" s="284">
        <f t="shared" si="8"/>
        <v>0.2069206986933818</v>
      </c>
      <c r="N32" s="280">
        <v>1325.9479999999999</v>
      </c>
      <c r="O32" s="281">
        <v>701.248</v>
      </c>
      <c r="P32" s="282">
        <v>492.418</v>
      </c>
      <c r="Q32" s="281">
        <v>250.094</v>
      </c>
      <c r="R32" s="282">
        <f t="shared" si="4"/>
        <v>2769.708</v>
      </c>
      <c r="S32" s="283">
        <f t="shared" si="5"/>
        <v>0.0511148965139029</v>
      </c>
      <c r="T32" s="300">
        <v>1422.682</v>
      </c>
      <c r="U32" s="281">
        <v>871.848</v>
      </c>
      <c r="V32" s="282">
        <v>0.08</v>
      </c>
      <c r="W32" s="281">
        <v>0.245</v>
      </c>
      <c r="X32" s="282">
        <f t="shared" si="6"/>
        <v>2294.8549999999996</v>
      </c>
      <c r="Y32" s="285">
        <f t="shared" si="7"/>
        <v>0.2069206986933818</v>
      </c>
    </row>
    <row r="33" spans="1:25" s="111" customFormat="1" ht="19.5" customHeight="1">
      <c r="A33" s="286" t="s">
        <v>377</v>
      </c>
      <c r="B33" s="287">
        <v>599.0360000000001</v>
      </c>
      <c r="C33" s="288">
        <v>458.91100000000006</v>
      </c>
      <c r="D33" s="289">
        <v>159.83599999999998</v>
      </c>
      <c r="E33" s="288">
        <v>140.743</v>
      </c>
      <c r="F33" s="289">
        <f>SUM(B33:E33)</f>
        <v>1358.526</v>
      </c>
      <c r="G33" s="290">
        <f>F33/$F$9</f>
        <v>0.02507156563126743</v>
      </c>
      <c r="H33" s="287">
        <v>488.711</v>
      </c>
      <c r="I33" s="288">
        <v>366.96799999999996</v>
      </c>
      <c r="J33" s="289">
        <v>189.746</v>
      </c>
      <c r="K33" s="288">
        <v>56.313</v>
      </c>
      <c r="L33" s="289">
        <f>SUM(H33:K33)</f>
        <v>1101.738</v>
      </c>
      <c r="M33" s="291">
        <f>IF(ISERROR(F33/L33-1),"         /0",(F33/L33-1))</f>
        <v>0.23307537726755356</v>
      </c>
      <c r="N33" s="287">
        <v>599.0360000000001</v>
      </c>
      <c r="O33" s="288">
        <v>458.91100000000006</v>
      </c>
      <c r="P33" s="289">
        <v>159.83599999999998</v>
      </c>
      <c r="Q33" s="288">
        <v>140.743</v>
      </c>
      <c r="R33" s="289">
        <f>SUM(N33:Q33)</f>
        <v>1358.526</v>
      </c>
      <c r="S33" s="290">
        <f>R33/$R$9</f>
        <v>0.02507156563126743</v>
      </c>
      <c r="T33" s="301">
        <v>488.711</v>
      </c>
      <c r="U33" s="288">
        <v>366.96799999999996</v>
      </c>
      <c r="V33" s="289">
        <v>189.746</v>
      </c>
      <c r="W33" s="288">
        <v>56.313</v>
      </c>
      <c r="X33" s="289">
        <f>SUM(T33:W33)</f>
        <v>1101.738</v>
      </c>
      <c r="Y33" s="292">
        <f>IF(ISERROR(R33/X33-1),"         /0",IF(R33/X33&gt;5,"  *  ",(R33/X33-1)))</f>
        <v>0.23307537726755356</v>
      </c>
    </row>
    <row r="34" spans="1:25" s="111" customFormat="1" ht="19.5" customHeight="1">
      <c r="A34" s="286" t="s">
        <v>378</v>
      </c>
      <c r="B34" s="287">
        <v>96.053</v>
      </c>
      <c r="C34" s="288">
        <v>17.801000000000002</v>
      </c>
      <c r="D34" s="289">
        <v>0</v>
      </c>
      <c r="E34" s="288">
        <v>6.826</v>
      </c>
      <c r="F34" s="289">
        <f>SUM(B34:E34)</f>
        <v>120.67999999999999</v>
      </c>
      <c r="G34" s="290">
        <f>F34/$F$9</f>
        <v>0.0022271465841517592</v>
      </c>
      <c r="H34" s="287">
        <v>53.026</v>
      </c>
      <c r="I34" s="288">
        <v>24.716</v>
      </c>
      <c r="J34" s="289"/>
      <c r="K34" s="288"/>
      <c r="L34" s="289">
        <f>SUM(H34:K34)</f>
        <v>77.742</v>
      </c>
      <c r="M34" s="291">
        <f>IF(ISERROR(F34/L34-1),"         /0",(F34/L34-1))</f>
        <v>0.5523140644696558</v>
      </c>
      <c r="N34" s="287">
        <v>96.053</v>
      </c>
      <c r="O34" s="288">
        <v>17.801000000000002</v>
      </c>
      <c r="P34" s="289"/>
      <c r="Q34" s="288">
        <v>6.826</v>
      </c>
      <c r="R34" s="289">
        <f>SUM(N34:Q34)</f>
        <v>120.67999999999999</v>
      </c>
      <c r="S34" s="290">
        <f>R34/$R$9</f>
        <v>0.0022271465841517592</v>
      </c>
      <c r="T34" s="301">
        <v>53.026</v>
      </c>
      <c r="U34" s="288">
        <v>24.716</v>
      </c>
      <c r="V34" s="289"/>
      <c r="W34" s="288"/>
      <c r="X34" s="289">
        <f>SUM(T34:W34)</f>
        <v>77.742</v>
      </c>
      <c r="Y34" s="292">
        <f>IF(ISERROR(R34/X34-1),"         /0",IF(R34/X34&gt;5,"  *  ",(R34/X34-1)))</f>
        <v>0.5523140644696558</v>
      </c>
    </row>
    <row r="35" spans="1:25" s="111" customFormat="1" ht="19.5" customHeight="1">
      <c r="A35" s="286" t="s">
        <v>380</v>
      </c>
      <c r="B35" s="287">
        <v>75.274</v>
      </c>
      <c r="C35" s="288">
        <v>38.491</v>
      </c>
      <c r="D35" s="289">
        <v>0</v>
      </c>
      <c r="E35" s="288">
        <v>0</v>
      </c>
      <c r="F35" s="289">
        <f>SUM(B35:E35)</f>
        <v>113.765</v>
      </c>
      <c r="G35" s="290">
        <f>F35/$F$9</f>
        <v>0.0020995304205007038</v>
      </c>
      <c r="H35" s="287">
        <v>86.598</v>
      </c>
      <c r="I35" s="288">
        <v>30.519000000000002</v>
      </c>
      <c r="J35" s="289"/>
      <c r="K35" s="288">
        <v>0</v>
      </c>
      <c r="L35" s="289">
        <f>SUM(H35:K35)</f>
        <v>117.117</v>
      </c>
      <c r="M35" s="291">
        <f>IF(ISERROR(F35/L35-1),"         /0",(F35/L35-1))</f>
        <v>-0.02862095169787482</v>
      </c>
      <c r="N35" s="287">
        <v>75.274</v>
      </c>
      <c r="O35" s="288">
        <v>38.491</v>
      </c>
      <c r="P35" s="289"/>
      <c r="Q35" s="288">
        <v>0</v>
      </c>
      <c r="R35" s="289">
        <f>SUM(N35:Q35)</f>
        <v>113.765</v>
      </c>
      <c r="S35" s="290">
        <f>R35/$R$9</f>
        <v>0.0020995304205007038</v>
      </c>
      <c r="T35" s="301">
        <v>86.598</v>
      </c>
      <c r="U35" s="288">
        <v>30.519000000000002</v>
      </c>
      <c r="V35" s="289"/>
      <c r="W35" s="288">
        <v>0</v>
      </c>
      <c r="X35" s="289">
        <f>SUM(T35:W35)</f>
        <v>117.117</v>
      </c>
      <c r="Y35" s="292">
        <f>IF(ISERROR(R35/X35-1),"         /0",IF(R35/X35&gt;5,"  *  ",(R35/X35-1)))</f>
        <v>-0.02862095169787482</v>
      </c>
    </row>
    <row r="36" spans="1:25" s="111" customFormat="1" ht="19.5" customHeight="1">
      <c r="A36" s="286" t="s">
        <v>379</v>
      </c>
      <c r="B36" s="287">
        <v>38.035999999999994</v>
      </c>
      <c r="C36" s="288">
        <v>8.058</v>
      </c>
      <c r="D36" s="289">
        <v>0</v>
      </c>
      <c r="E36" s="288">
        <v>0</v>
      </c>
      <c r="F36" s="289">
        <f>SUM(B36:E36)</f>
        <v>46.093999999999994</v>
      </c>
      <c r="G36" s="290">
        <f>F36/$F$9</f>
        <v>0.0008506636944803712</v>
      </c>
      <c r="H36" s="287">
        <v>57.557</v>
      </c>
      <c r="I36" s="288">
        <v>3.789</v>
      </c>
      <c r="J36" s="289">
        <v>0.02</v>
      </c>
      <c r="K36" s="288"/>
      <c r="L36" s="289">
        <f>SUM(H36:K36)</f>
        <v>61.36600000000001</v>
      </c>
      <c r="M36" s="291">
        <f>IF(ISERROR(F36/L36-1),"         /0",(F36/L36-1))</f>
        <v>-0.24886745103151597</v>
      </c>
      <c r="N36" s="287">
        <v>38.035999999999994</v>
      </c>
      <c r="O36" s="288">
        <v>8.058</v>
      </c>
      <c r="P36" s="289">
        <v>0</v>
      </c>
      <c r="Q36" s="288">
        <v>0</v>
      </c>
      <c r="R36" s="289">
        <f>SUM(N36:Q36)</f>
        <v>46.093999999999994</v>
      </c>
      <c r="S36" s="290">
        <f>R36/$R$9</f>
        <v>0.0008506636944803712</v>
      </c>
      <c r="T36" s="301">
        <v>57.557</v>
      </c>
      <c r="U36" s="288">
        <v>3.789</v>
      </c>
      <c r="V36" s="289">
        <v>0.02</v>
      </c>
      <c r="W36" s="288"/>
      <c r="X36" s="289">
        <f>SUM(T36:W36)</f>
        <v>61.36600000000001</v>
      </c>
      <c r="Y36" s="292">
        <f>IF(ISERROR(R36/X36-1),"         /0",IF(R36/X36&gt;5,"  *  ",(R36/X36-1)))</f>
        <v>-0.24886745103151597</v>
      </c>
    </row>
    <row r="37" spans="1:25" s="111" customFormat="1" ht="19.5" customHeight="1" thickBot="1">
      <c r="A37" s="286" t="s">
        <v>48</v>
      </c>
      <c r="B37" s="287">
        <v>16.004</v>
      </c>
      <c r="C37" s="288">
        <v>2.8899999999999997</v>
      </c>
      <c r="D37" s="289">
        <v>0</v>
      </c>
      <c r="E37" s="288">
        <v>0</v>
      </c>
      <c r="F37" s="289">
        <f>SUM(B37:E37)</f>
        <v>18.894000000000002</v>
      </c>
      <c r="G37" s="290">
        <f>F37/$F$9</f>
        <v>0.0003486883291428849</v>
      </c>
      <c r="H37" s="287">
        <v>27.828</v>
      </c>
      <c r="I37" s="288">
        <v>28.527</v>
      </c>
      <c r="J37" s="289">
        <v>0</v>
      </c>
      <c r="K37" s="288">
        <v>0</v>
      </c>
      <c r="L37" s="289">
        <f>SUM(H37:K37)</f>
        <v>56.355000000000004</v>
      </c>
      <c r="M37" s="291">
        <f>IF(ISERROR(F37/L37-1),"         /0",(F37/L37-1))</f>
        <v>-0.6647324993345755</v>
      </c>
      <c r="N37" s="287">
        <v>16.004</v>
      </c>
      <c r="O37" s="288">
        <v>2.8899999999999997</v>
      </c>
      <c r="P37" s="289"/>
      <c r="Q37" s="288">
        <v>0</v>
      </c>
      <c r="R37" s="289">
        <f>SUM(N37:Q37)</f>
        <v>18.894000000000002</v>
      </c>
      <c r="S37" s="290">
        <f>R37/$R$9</f>
        <v>0.0003486883291428849</v>
      </c>
      <c r="T37" s="301">
        <v>27.828</v>
      </c>
      <c r="U37" s="288">
        <v>28.527</v>
      </c>
      <c r="V37" s="289">
        <v>0</v>
      </c>
      <c r="W37" s="288">
        <v>0</v>
      </c>
      <c r="X37" s="289">
        <f>SUM(T37:W37)</f>
        <v>56.355000000000004</v>
      </c>
      <c r="Y37" s="292">
        <f>IF(ISERROR(R37/X37-1),"         /0",IF(R37/X37&gt;5,"  *  ",(R37/X37-1)))</f>
        <v>-0.6647324993345755</v>
      </c>
    </row>
    <row r="38" spans="1:25" s="142" customFormat="1" ht="19.5" customHeight="1">
      <c r="A38" s="151" t="s">
        <v>49</v>
      </c>
      <c r="B38" s="148">
        <f>SUM(B39:B41)</f>
        <v>169.13699999999997</v>
      </c>
      <c r="C38" s="147">
        <f>SUM(C39:C41)</f>
        <v>7.146</v>
      </c>
      <c r="D38" s="146">
        <f>SUM(D39:D41)</f>
        <v>183.166</v>
      </c>
      <c r="E38" s="147">
        <f>SUM(E39:E41)</f>
        <v>26.588</v>
      </c>
      <c r="F38" s="146">
        <f t="shared" si="0"/>
        <v>386.037</v>
      </c>
      <c r="G38" s="149">
        <f t="shared" si="1"/>
        <v>0.007124303827528942</v>
      </c>
      <c r="H38" s="148">
        <f>SUM(H39:H41)</f>
        <v>95.37</v>
      </c>
      <c r="I38" s="147">
        <f>SUM(I39:I41)</f>
        <v>6.807</v>
      </c>
      <c r="J38" s="146">
        <f>SUM(J39:J41)</f>
        <v>33.879999999999995</v>
      </c>
      <c r="K38" s="147">
        <f>SUM(K39:K41)</f>
        <v>22.497999999999998</v>
      </c>
      <c r="L38" s="146">
        <f t="shared" si="2"/>
        <v>158.555</v>
      </c>
      <c r="M38" s="150">
        <f t="shared" si="8"/>
        <v>1.4347198133139916</v>
      </c>
      <c r="N38" s="148">
        <f>SUM(N39:N41)</f>
        <v>169.13699999999997</v>
      </c>
      <c r="O38" s="147">
        <f>SUM(O39:O41)</f>
        <v>7.146</v>
      </c>
      <c r="P38" s="146">
        <f>SUM(P39:P41)</f>
        <v>183.166</v>
      </c>
      <c r="Q38" s="147">
        <f>SUM(Q39:Q41)</f>
        <v>26.588</v>
      </c>
      <c r="R38" s="146">
        <f t="shared" si="4"/>
        <v>386.037</v>
      </c>
      <c r="S38" s="149">
        <f t="shared" si="5"/>
        <v>0.007124303827528942</v>
      </c>
      <c r="T38" s="148">
        <f>SUM(T39:T41)</f>
        <v>95.37</v>
      </c>
      <c r="U38" s="147">
        <f>SUM(U39:U41)</f>
        <v>6.807</v>
      </c>
      <c r="V38" s="146">
        <f>SUM(V39:V41)</f>
        <v>33.879999999999995</v>
      </c>
      <c r="W38" s="147">
        <f>SUM(W39:W41)</f>
        <v>22.497999999999998</v>
      </c>
      <c r="X38" s="146">
        <f t="shared" si="6"/>
        <v>158.555</v>
      </c>
      <c r="Y38" s="143">
        <f t="shared" si="7"/>
        <v>1.4347198133139916</v>
      </c>
    </row>
    <row r="39" spans="1:25" ht="19.5" customHeight="1">
      <c r="A39" s="279" t="s">
        <v>384</v>
      </c>
      <c r="B39" s="280">
        <v>138.00699999999998</v>
      </c>
      <c r="C39" s="281">
        <v>4.6979999999999995</v>
      </c>
      <c r="D39" s="282">
        <v>108.22500000000001</v>
      </c>
      <c r="E39" s="281">
        <v>4.983</v>
      </c>
      <c r="F39" s="282">
        <f t="shared" si="0"/>
        <v>255.913</v>
      </c>
      <c r="G39" s="283">
        <f t="shared" si="1"/>
        <v>0.004722868443735742</v>
      </c>
      <c r="H39" s="280">
        <v>84.625</v>
      </c>
      <c r="I39" s="281">
        <v>6.567</v>
      </c>
      <c r="J39" s="282">
        <v>0</v>
      </c>
      <c r="K39" s="281">
        <v>0</v>
      </c>
      <c r="L39" s="282">
        <f t="shared" si="2"/>
        <v>91.19200000000001</v>
      </c>
      <c r="M39" s="284">
        <f t="shared" si="8"/>
        <v>1.806309764014387</v>
      </c>
      <c r="N39" s="280">
        <v>138.00699999999998</v>
      </c>
      <c r="O39" s="281">
        <v>4.6979999999999995</v>
      </c>
      <c r="P39" s="282">
        <v>108.22500000000001</v>
      </c>
      <c r="Q39" s="281">
        <v>4.983</v>
      </c>
      <c r="R39" s="282">
        <f t="shared" si="4"/>
        <v>255.913</v>
      </c>
      <c r="S39" s="283">
        <f t="shared" si="5"/>
        <v>0.004722868443735742</v>
      </c>
      <c r="T39" s="300">
        <v>84.625</v>
      </c>
      <c r="U39" s="281">
        <v>6.567</v>
      </c>
      <c r="V39" s="282">
        <v>0</v>
      </c>
      <c r="W39" s="281">
        <v>0</v>
      </c>
      <c r="X39" s="282">
        <f t="shared" si="6"/>
        <v>91.19200000000001</v>
      </c>
      <c r="Y39" s="285">
        <f t="shared" si="7"/>
        <v>1.806309764014387</v>
      </c>
    </row>
    <row r="40" spans="1:25" ht="19.5" customHeight="1">
      <c r="A40" s="286" t="s">
        <v>385</v>
      </c>
      <c r="B40" s="287">
        <v>29.796999999999997</v>
      </c>
      <c r="C40" s="288">
        <v>2.379</v>
      </c>
      <c r="D40" s="289">
        <v>74.941</v>
      </c>
      <c r="E40" s="288">
        <v>21.605</v>
      </c>
      <c r="F40" s="289">
        <f>SUM(B40:E40)</f>
        <v>128.72199999999998</v>
      </c>
      <c r="G40" s="290">
        <f>F40/$F$9</f>
        <v>0.0023755615065063204</v>
      </c>
      <c r="H40" s="287">
        <v>10.036</v>
      </c>
      <c r="I40" s="288">
        <v>0.21600000000000003</v>
      </c>
      <c r="J40" s="289">
        <v>33.117</v>
      </c>
      <c r="K40" s="288">
        <v>9.421999999999999</v>
      </c>
      <c r="L40" s="289">
        <f>SUM(H40:K40)</f>
        <v>52.791</v>
      </c>
      <c r="M40" s="291">
        <f>IF(ISERROR(F40/L40-1),"         /0",(F40/L40-1))</f>
        <v>1.4383322914890795</v>
      </c>
      <c r="N40" s="287">
        <v>29.796999999999997</v>
      </c>
      <c r="O40" s="288">
        <v>2.379</v>
      </c>
      <c r="P40" s="289">
        <v>74.941</v>
      </c>
      <c r="Q40" s="288">
        <v>21.605</v>
      </c>
      <c r="R40" s="289">
        <f>SUM(N40:Q40)</f>
        <v>128.72199999999998</v>
      </c>
      <c r="S40" s="290">
        <f>R40/$R$9</f>
        <v>0.0023755615065063204</v>
      </c>
      <c r="T40" s="301">
        <v>10.036</v>
      </c>
      <c r="U40" s="288">
        <v>0.21600000000000003</v>
      </c>
      <c r="V40" s="289">
        <v>33.117</v>
      </c>
      <c r="W40" s="288">
        <v>9.421999999999999</v>
      </c>
      <c r="X40" s="289">
        <f>SUM(T40:W40)</f>
        <v>52.791</v>
      </c>
      <c r="Y40" s="292">
        <f>IF(ISERROR(R40/X40-1),"         /0",IF(R40/X40&gt;5,"  *  ",(R40/X40-1)))</f>
        <v>1.4383322914890795</v>
      </c>
    </row>
    <row r="41" spans="1:25" ht="19.5" customHeight="1" thickBot="1">
      <c r="A41" s="286" t="s">
        <v>48</v>
      </c>
      <c r="B41" s="287">
        <v>1.333</v>
      </c>
      <c r="C41" s="288">
        <v>0.069</v>
      </c>
      <c r="D41" s="289">
        <v>0</v>
      </c>
      <c r="E41" s="288">
        <v>0</v>
      </c>
      <c r="F41" s="289">
        <f>SUM(B41:E41)</f>
        <v>1.402</v>
      </c>
      <c r="G41" s="290">
        <f>F41/$F$9</f>
        <v>2.5873877286880732E-05</v>
      </c>
      <c r="H41" s="287">
        <v>0.7090000000000001</v>
      </c>
      <c r="I41" s="288">
        <v>0.024</v>
      </c>
      <c r="J41" s="289">
        <v>0.763</v>
      </c>
      <c r="K41" s="288">
        <v>13.076</v>
      </c>
      <c r="L41" s="289">
        <f>SUM(H41:K41)</f>
        <v>14.572000000000001</v>
      </c>
      <c r="M41" s="291">
        <f>IF(ISERROR(F41/L41-1),"         /0",(F41/L41-1))</f>
        <v>-0.9037880867416964</v>
      </c>
      <c r="N41" s="287">
        <v>1.333</v>
      </c>
      <c r="O41" s="288">
        <v>0.069</v>
      </c>
      <c r="P41" s="289"/>
      <c r="Q41" s="288"/>
      <c r="R41" s="289">
        <f>SUM(N41:Q41)</f>
        <v>1.402</v>
      </c>
      <c r="S41" s="290">
        <f>R41/$R$9</f>
        <v>2.5873877286880732E-05</v>
      </c>
      <c r="T41" s="301">
        <v>0.7090000000000001</v>
      </c>
      <c r="U41" s="288">
        <v>0.024</v>
      </c>
      <c r="V41" s="289">
        <v>0.763</v>
      </c>
      <c r="W41" s="288">
        <v>13.076</v>
      </c>
      <c r="X41" s="289">
        <f>SUM(T41:W41)</f>
        <v>14.572000000000001</v>
      </c>
      <c r="Y41" s="292">
        <f>IF(ISERROR(R41/X41-1),"         /0",IF(R41/X41&gt;5,"  *  ",(R41/X41-1)))</f>
        <v>-0.9037880867416964</v>
      </c>
    </row>
    <row r="42" spans="1:25" s="111" customFormat="1" ht="19.5" customHeight="1" thickBot="1">
      <c r="A42" s="141" t="s">
        <v>48</v>
      </c>
      <c r="B42" s="138">
        <v>57.474999999999994</v>
      </c>
      <c r="C42" s="137">
        <v>1.872</v>
      </c>
      <c r="D42" s="136">
        <v>0.1</v>
      </c>
      <c r="E42" s="137">
        <v>0.1</v>
      </c>
      <c r="F42" s="136">
        <f t="shared" si="0"/>
        <v>59.547</v>
      </c>
      <c r="G42" s="139">
        <f t="shared" si="1"/>
        <v>0.001098938495579092</v>
      </c>
      <c r="H42" s="138">
        <v>19.354</v>
      </c>
      <c r="I42" s="137">
        <v>0.101</v>
      </c>
      <c r="J42" s="136">
        <v>0</v>
      </c>
      <c r="K42" s="137">
        <v>0</v>
      </c>
      <c r="L42" s="136">
        <f t="shared" si="2"/>
        <v>19.455</v>
      </c>
      <c r="M42" s="140">
        <f t="shared" si="8"/>
        <v>2.060755589822668</v>
      </c>
      <c r="N42" s="138">
        <v>57.474999999999994</v>
      </c>
      <c r="O42" s="137">
        <v>1.872</v>
      </c>
      <c r="P42" s="136">
        <v>0.1</v>
      </c>
      <c r="Q42" s="137">
        <v>0.1</v>
      </c>
      <c r="R42" s="136">
        <f t="shared" si="4"/>
        <v>59.547</v>
      </c>
      <c r="S42" s="139">
        <f t="shared" si="5"/>
        <v>0.001098938495579092</v>
      </c>
      <c r="T42" s="138">
        <v>19.354</v>
      </c>
      <c r="U42" s="137">
        <v>0.101</v>
      </c>
      <c r="V42" s="136">
        <v>0</v>
      </c>
      <c r="W42" s="137">
        <v>0</v>
      </c>
      <c r="X42" s="146">
        <f>SUM(T42:W42)</f>
        <v>19.455</v>
      </c>
      <c r="Y42" s="133">
        <f t="shared" si="7"/>
        <v>2.060755589822668</v>
      </c>
    </row>
    <row r="43" ht="6.75" customHeight="1" thickTop="1">
      <c r="A43" s="79"/>
    </row>
    <row r="44" ht="14.25">
      <c r="A44" s="79" t="s">
        <v>37</v>
      </c>
    </row>
    <row r="45" ht="14.25">
      <c r="A45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3:Y65536 M43:M65536 Y3 M3">
    <cfRule type="cellIs" priority="6" dxfId="97" operator="lessThan" stopIfTrue="1">
      <formula>0</formula>
    </cfRule>
  </conditionalFormatting>
  <conditionalFormatting sqref="Y10:Y42 M10:M42">
    <cfRule type="cellIs" priority="7" dxfId="97" operator="lessThan" stopIfTrue="1">
      <formula>0</formula>
    </cfRule>
    <cfRule type="cellIs" priority="8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Y9 M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4.28125" style="86" customWidth="1"/>
    <col min="2" max="2" width="9.140625" style="86" bestFit="1" customWidth="1"/>
    <col min="3" max="3" width="9.7109375" style="86" bestFit="1" customWidth="1"/>
    <col min="4" max="4" width="8.00390625" style="86" bestFit="1" customWidth="1"/>
    <col min="5" max="5" width="9.7109375" style="86" bestFit="1" customWidth="1"/>
    <col min="6" max="6" width="9.140625" style="86" bestFit="1" customWidth="1"/>
    <col min="7" max="7" width="9.421875" style="86" customWidth="1"/>
    <col min="8" max="8" width="9.28125" style="86" bestFit="1" customWidth="1"/>
    <col min="9" max="9" width="9.7109375" style="86" bestFit="1" customWidth="1"/>
    <col min="10" max="10" width="8.140625" style="86" customWidth="1"/>
    <col min="11" max="11" width="9.00390625" style="86" customWidth="1"/>
    <col min="12" max="12" width="9.140625" style="86" customWidth="1"/>
    <col min="13" max="13" width="10.28125" style="86" bestFit="1" customWidth="1"/>
    <col min="14" max="14" width="9.28125" style="86" bestFit="1" customWidth="1"/>
    <col min="15" max="15" width="10.140625" style="86" customWidth="1"/>
    <col min="16" max="16" width="8.421875" style="86" bestFit="1" customWidth="1"/>
    <col min="17" max="17" width="9.140625" style="86" customWidth="1"/>
    <col min="18" max="19" width="9.8515625" style="86" bestFit="1" customWidth="1"/>
    <col min="20" max="20" width="10.421875" style="86" customWidth="1"/>
    <col min="21" max="21" width="10.28125" style="86" customWidth="1"/>
    <col min="22" max="22" width="8.8515625" style="86" customWidth="1"/>
    <col min="23" max="23" width="10.28125" style="86" customWidth="1"/>
    <col min="24" max="24" width="9.8515625" style="86" bestFit="1" customWidth="1"/>
    <col min="25" max="25" width="8.710937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95" t="s">
        <v>65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7"/>
    </row>
    <row r="4" spans="1:25" ht="21" customHeight="1" thickBot="1">
      <c r="A4" s="704" t="s">
        <v>40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5" s="132" customFormat="1" ht="15.75" customHeight="1" thickBot="1" thickTop="1">
      <c r="A5" s="641" t="s">
        <v>60</v>
      </c>
      <c r="B5" s="688" t="s">
        <v>33</v>
      </c>
      <c r="C5" s="689"/>
      <c r="D5" s="689"/>
      <c r="E5" s="689"/>
      <c r="F5" s="689"/>
      <c r="G5" s="689"/>
      <c r="H5" s="689"/>
      <c r="I5" s="689"/>
      <c r="J5" s="690"/>
      <c r="K5" s="690"/>
      <c r="L5" s="690"/>
      <c r="M5" s="691"/>
      <c r="N5" s="688" t="s">
        <v>32</v>
      </c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2"/>
    </row>
    <row r="6" spans="1:25" s="104" customFormat="1" ht="26.25" customHeight="1" thickBot="1">
      <c r="A6" s="642"/>
      <c r="B6" s="707" t="s">
        <v>151</v>
      </c>
      <c r="C6" s="708"/>
      <c r="D6" s="708"/>
      <c r="E6" s="708"/>
      <c r="F6" s="708"/>
      <c r="G6" s="685" t="s">
        <v>31</v>
      </c>
      <c r="H6" s="707" t="s">
        <v>152</v>
      </c>
      <c r="I6" s="708"/>
      <c r="J6" s="708"/>
      <c r="K6" s="708"/>
      <c r="L6" s="708"/>
      <c r="M6" s="682" t="s">
        <v>30</v>
      </c>
      <c r="N6" s="707" t="s">
        <v>153</v>
      </c>
      <c r="O6" s="708"/>
      <c r="P6" s="708"/>
      <c r="Q6" s="708"/>
      <c r="R6" s="708"/>
      <c r="S6" s="685" t="s">
        <v>31</v>
      </c>
      <c r="T6" s="707" t="s">
        <v>154</v>
      </c>
      <c r="U6" s="708"/>
      <c r="V6" s="708"/>
      <c r="W6" s="708"/>
      <c r="X6" s="708"/>
      <c r="Y6" s="698" t="s">
        <v>30</v>
      </c>
    </row>
    <row r="7" spans="1:25" s="99" customFormat="1" ht="26.25" customHeight="1">
      <c r="A7" s="643"/>
      <c r="B7" s="654" t="s">
        <v>20</v>
      </c>
      <c r="C7" s="646"/>
      <c r="D7" s="645" t="s">
        <v>19</v>
      </c>
      <c r="E7" s="646"/>
      <c r="F7" s="713" t="s">
        <v>15</v>
      </c>
      <c r="G7" s="686"/>
      <c r="H7" s="654" t="s">
        <v>20</v>
      </c>
      <c r="I7" s="646"/>
      <c r="J7" s="645" t="s">
        <v>19</v>
      </c>
      <c r="K7" s="646"/>
      <c r="L7" s="713" t="s">
        <v>15</v>
      </c>
      <c r="M7" s="683"/>
      <c r="N7" s="654" t="s">
        <v>20</v>
      </c>
      <c r="O7" s="646"/>
      <c r="P7" s="645" t="s">
        <v>19</v>
      </c>
      <c r="Q7" s="646"/>
      <c r="R7" s="713" t="s">
        <v>15</v>
      </c>
      <c r="S7" s="686"/>
      <c r="T7" s="654" t="s">
        <v>20</v>
      </c>
      <c r="U7" s="646"/>
      <c r="V7" s="645" t="s">
        <v>19</v>
      </c>
      <c r="W7" s="646"/>
      <c r="X7" s="713" t="s">
        <v>15</v>
      </c>
      <c r="Y7" s="699"/>
    </row>
    <row r="8" spans="1:25" s="128" customFormat="1" ht="27" thickBot="1">
      <c r="A8" s="644"/>
      <c r="B8" s="131" t="s">
        <v>28</v>
      </c>
      <c r="C8" s="129" t="s">
        <v>27</v>
      </c>
      <c r="D8" s="130" t="s">
        <v>28</v>
      </c>
      <c r="E8" s="129" t="s">
        <v>27</v>
      </c>
      <c r="F8" s="694"/>
      <c r="G8" s="687"/>
      <c r="H8" s="131" t="s">
        <v>28</v>
      </c>
      <c r="I8" s="129" t="s">
        <v>27</v>
      </c>
      <c r="J8" s="130" t="s">
        <v>28</v>
      </c>
      <c r="K8" s="129" t="s">
        <v>27</v>
      </c>
      <c r="L8" s="694"/>
      <c r="M8" s="684"/>
      <c r="N8" s="131" t="s">
        <v>28</v>
      </c>
      <c r="O8" s="129" t="s">
        <v>27</v>
      </c>
      <c r="P8" s="130" t="s">
        <v>28</v>
      </c>
      <c r="Q8" s="129" t="s">
        <v>27</v>
      </c>
      <c r="R8" s="694"/>
      <c r="S8" s="687"/>
      <c r="T8" s="131" t="s">
        <v>28</v>
      </c>
      <c r="U8" s="129" t="s">
        <v>27</v>
      </c>
      <c r="V8" s="130" t="s">
        <v>28</v>
      </c>
      <c r="W8" s="129" t="s">
        <v>27</v>
      </c>
      <c r="X8" s="694"/>
      <c r="Y8" s="700"/>
    </row>
    <row r="9" spans="1:25" s="88" customFormat="1" ht="18" customHeight="1" thickBot="1" thickTop="1">
      <c r="A9" s="181" t="s">
        <v>22</v>
      </c>
      <c r="B9" s="180">
        <f>B10+B32+B49+B60+B77+B82</f>
        <v>22030.245999999996</v>
      </c>
      <c r="C9" s="179">
        <f>C10+C32+C49+C60+C77+C82</f>
        <v>11446.323</v>
      </c>
      <c r="D9" s="177">
        <f>D10+D32+D49+D60+D77+D82</f>
        <v>15825.179</v>
      </c>
      <c r="E9" s="178">
        <f>E10+E32+E49+E60+E77+E82</f>
        <v>4884.178000000002</v>
      </c>
      <c r="F9" s="177">
        <f>SUM(B9:E9)</f>
        <v>54185.92599999999</v>
      </c>
      <c r="G9" s="189">
        <f>F9/$F$9</f>
        <v>1</v>
      </c>
      <c r="H9" s="180">
        <f>H10+H32+H49+H60+H77+H82</f>
        <v>23957.266999999996</v>
      </c>
      <c r="I9" s="179">
        <f>I10+I32+I49+I60+I77+I82</f>
        <v>13194.999000000002</v>
      </c>
      <c r="J9" s="177">
        <f>J10+J32+J49+J60+J77+J82</f>
        <v>10316.453</v>
      </c>
      <c r="K9" s="178">
        <f>K10+K32+K49+K60+K77+K82</f>
        <v>3650.616</v>
      </c>
      <c r="L9" s="177">
        <f>SUM(H9:K9)</f>
        <v>51119.335</v>
      </c>
      <c r="M9" s="223">
        <f>IF(ISERROR(F9/L9-1),"         /0",(F9/L9-1))</f>
        <v>0.05998886722607</v>
      </c>
      <c r="N9" s="226">
        <f>N10+N32+N49+N60+N77+N82</f>
        <v>22030.245999999996</v>
      </c>
      <c r="O9" s="179">
        <f>O10+O32+O49+O60+O77+O82</f>
        <v>11446.323</v>
      </c>
      <c r="P9" s="177">
        <f>P10+P32+P49+P60+P77+P82</f>
        <v>15825.179</v>
      </c>
      <c r="Q9" s="178">
        <f>Q10+Q32+Q49+Q60+Q77+Q82</f>
        <v>4884.178000000002</v>
      </c>
      <c r="R9" s="177">
        <f>SUM(N9:Q9)</f>
        <v>54185.92599999999</v>
      </c>
      <c r="S9" s="238">
        <f>R9/$R$9</f>
        <v>1</v>
      </c>
      <c r="T9" s="180">
        <f>T10+T32+T49+T60+T77+T82</f>
        <v>23957.266999999996</v>
      </c>
      <c r="U9" s="179">
        <f>U10+U32+U49+U60+U77+U82</f>
        <v>13194.999000000002</v>
      </c>
      <c r="V9" s="177">
        <f>V10+V32+V49+V60+V77+V82</f>
        <v>10316.453</v>
      </c>
      <c r="W9" s="178">
        <f>W10+W32+W49+W60+W77+W82</f>
        <v>3650.616</v>
      </c>
      <c r="X9" s="177">
        <f>SUM(T9:W9)</f>
        <v>51119.335</v>
      </c>
      <c r="Y9" s="176">
        <f>IF(ISERROR(R9/X9-1),"         /0",(R9/X9-1))</f>
        <v>0.05998886722607</v>
      </c>
    </row>
    <row r="10" spans="1:25" s="119" customFormat="1" ht="19.5" customHeight="1">
      <c r="A10" s="126" t="s">
        <v>53</v>
      </c>
      <c r="B10" s="123">
        <f>SUM(B11:B31)</f>
        <v>13462.36</v>
      </c>
      <c r="C10" s="122">
        <f>SUM(C11:C31)</f>
        <v>4086.103</v>
      </c>
      <c r="D10" s="121">
        <f>SUM(D11:D31)</f>
        <v>14276.057</v>
      </c>
      <c r="E10" s="162">
        <f>SUM(E11:E31)</f>
        <v>3875.547000000001</v>
      </c>
      <c r="F10" s="121">
        <f>SUM(B10:E10)</f>
        <v>35700.067</v>
      </c>
      <c r="G10" s="124">
        <f>F10/$F$9</f>
        <v>0.6588439034888877</v>
      </c>
      <c r="H10" s="123">
        <f>SUM(H11:H31)</f>
        <v>16717.900999999998</v>
      </c>
      <c r="I10" s="122">
        <f>SUM(I11:I31)</f>
        <v>5748.592</v>
      </c>
      <c r="J10" s="121">
        <f>SUM(J11:J31)</f>
        <v>9272.595000000001</v>
      </c>
      <c r="K10" s="162">
        <f>SUM(K11:K31)</f>
        <v>3016.399</v>
      </c>
      <c r="L10" s="121">
        <f>SUM(H10:K10)</f>
        <v>34755.487</v>
      </c>
      <c r="M10" s="224">
        <f>IF(ISERROR(F10/L10-1),"         /0",(F10/L10-1))</f>
        <v>0.027177866907748927</v>
      </c>
      <c r="N10" s="227">
        <f>SUM(N11:N31)</f>
        <v>13462.36</v>
      </c>
      <c r="O10" s="122">
        <f>SUM(O11:O31)</f>
        <v>4086.103</v>
      </c>
      <c r="P10" s="121">
        <f>SUM(P11:P31)</f>
        <v>14276.057</v>
      </c>
      <c r="Q10" s="162">
        <f>SUM(Q11:Q31)</f>
        <v>3875.547000000001</v>
      </c>
      <c r="R10" s="121">
        <f>SUM(N10:Q10)</f>
        <v>35700.067</v>
      </c>
      <c r="S10" s="239">
        <f>R10/$R$9</f>
        <v>0.6588439034888877</v>
      </c>
      <c r="T10" s="123">
        <f>SUM(T11:T31)</f>
        <v>16717.900999999998</v>
      </c>
      <c r="U10" s="122">
        <f>SUM(U11:U31)</f>
        <v>5748.592</v>
      </c>
      <c r="V10" s="121">
        <f>SUM(V11:V31)</f>
        <v>9272.595000000001</v>
      </c>
      <c r="W10" s="162">
        <f>SUM(W11:W31)</f>
        <v>3016.399</v>
      </c>
      <c r="X10" s="121">
        <f>SUM(T10:W10)</f>
        <v>34755.487</v>
      </c>
      <c r="Y10" s="120">
        <f aca="true" t="shared" si="0" ref="Y10:Y20">IF(ISERROR(R10/X10-1),"         /0",IF(R10/X10&gt;5,"  *  ",(R10/X10-1)))</f>
        <v>0.027177866907748927</v>
      </c>
    </row>
    <row r="11" spans="1:25" ht="19.5" customHeight="1">
      <c r="A11" s="279" t="s">
        <v>175</v>
      </c>
      <c r="B11" s="280">
        <v>6171.227999999999</v>
      </c>
      <c r="C11" s="281">
        <v>1884.552</v>
      </c>
      <c r="D11" s="282">
        <v>0</v>
      </c>
      <c r="E11" s="303">
        <v>0</v>
      </c>
      <c r="F11" s="282">
        <f>SUM(B11:E11)</f>
        <v>8055.779999999999</v>
      </c>
      <c r="G11" s="283">
        <f>F11/$F$9</f>
        <v>0.14866923193303</v>
      </c>
      <c r="H11" s="280">
        <v>7460.013999999999</v>
      </c>
      <c r="I11" s="281">
        <v>2223.692</v>
      </c>
      <c r="J11" s="282"/>
      <c r="K11" s="303"/>
      <c r="L11" s="282">
        <f>SUM(H11:K11)</f>
        <v>9683.705999999998</v>
      </c>
      <c r="M11" s="312">
        <f>IF(ISERROR(F11/L11-1),"         /0",(F11/L11-1))</f>
        <v>-0.16810981250360135</v>
      </c>
      <c r="N11" s="313">
        <v>6171.227999999999</v>
      </c>
      <c r="O11" s="281">
        <v>1884.552</v>
      </c>
      <c r="P11" s="282"/>
      <c r="Q11" s="303"/>
      <c r="R11" s="282">
        <f>SUM(N11:Q11)</f>
        <v>8055.779999999999</v>
      </c>
      <c r="S11" s="314">
        <f>R11/$R$9</f>
        <v>0.14866923193303</v>
      </c>
      <c r="T11" s="280">
        <v>7460.013999999999</v>
      </c>
      <c r="U11" s="281">
        <v>2223.692</v>
      </c>
      <c r="V11" s="282"/>
      <c r="W11" s="303"/>
      <c r="X11" s="282">
        <f>SUM(T11:W11)</f>
        <v>9683.705999999998</v>
      </c>
      <c r="Y11" s="285">
        <f t="shared" si="0"/>
        <v>-0.16810981250360135</v>
      </c>
    </row>
    <row r="12" spans="1:25" ht="19.5" customHeight="1">
      <c r="A12" s="286" t="s">
        <v>205</v>
      </c>
      <c r="B12" s="287">
        <v>0</v>
      </c>
      <c r="C12" s="288">
        <v>0</v>
      </c>
      <c r="D12" s="289">
        <v>3665.734</v>
      </c>
      <c r="E12" s="306">
        <v>1896.5320000000002</v>
      </c>
      <c r="F12" s="289">
        <f>SUM(B12:E12)</f>
        <v>5562.266</v>
      </c>
      <c r="G12" s="290">
        <f>F12/$F$9</f>
        <v>0.10265148924464261</v>
      </c>
      <c r="H12" s="287"/>
      <c r="I12" s="288"/>
      <c r="J12" s="289">
        <v>3260.331</v>
      </c>
      <c r="K12" s="306">
        <v>1453.067</v>
      </c>
      <c r="L12" s="289">
        <f>SUM(H12:K12)</f>
        <v>4713.398</v>
      </c>
      <c r="M12" s="315">
        <f>IF(ISERROR(F12/L12-1),"         /0",(F12/L12-1))</f>
        <v>0.18009682186821463</v>
      </c>
      <c r="N12" s="316"/>
      <c r="O12" s="288"/>
      <c r="P12" s="289">
        <v>3665.734</v>
      </c>
      <c r="Q12" s="306">
        <v>1896.5320000000002</v>
      </c>
      <c r="R12" s="289">
        <f>SUM(N12:Q12)</f>
        <v>5562.266</v>
      </c>
      <c r="S12" s="317">
        <f>R12/$R$9</f>
        <v>0.10265148924464261</v>
      </c>
      <c r="T12" s="287"/>
      <c r="U12" s="288"/>
      <c r="V12" s="289">
        <v>3260.331</v>
      </c>
      <c r="W12" s="306">
        <v>1453.067</v>
      </c>
      <c r="X12" s="289">
        <f>SUM(T12:W12)</f>
        <v>4713.398</v>
      </c>
      <c r="Y12" s="292">
        <f t="shared" si="0"/>
        <v>0.18009682186821463</v>
      </c>
    </row>
    <row r="13" spans="1:25" ht="19.5" customHeight="1">
      <c r="A13" s="286" t="s">
        <v>206</v>
      </c>
      <c r="B13" s="287">
        <v>2044.536</v>
      </c>
      <c r="C13" s="288">
        <v>768.2</v>
      </c>
      <c r="D13" s="289">
        <v>1497.638</v>
      </c>
      <c r="E13" s="306">
        <v>210.969</v>
      </c>
      <c r="F13" s="289">
        <f>SUM(B13:E13)</f>
        <v>4521.343</v>
      </c>
      <c r="G13" s="290">
        <f>F13/$F$9</f>
        <v>0.08344127956768702</v>
      </c>
      <c r="H13" s="287">
        <v>1987.4379999999999</v>
      </c>
      <c r="I13" s="288">
        <v>616.262</v>
      </c>
      <c r="J13" s="289">
        <v>1021.898</v>
      </c>
      <c r="K13" s="306">
        <v>45.661</v>
      </c>
      <c r="L13" s="289">
        <f>SUM(H13:K13)</f>
        <v>3671.259</v>
      </c>
      <c r="M13" s="315">
        <f>IF(ISERROR(F13/L13-1),"         /0",(F13/L13-1))</f>
        <v>0.23155108370180355</v>
      </c>
      <c r="N13" s="316">
        <v>2044.536</v>
      </c>
      <c r="O13" s="288">
        <v>768.2</v>
      </c>
      <c r="P13" s="289">
        <v>1497.638</v>
      </c>
      <c r="Q13" s="306">
        <v>210.969</v>
      </c>
      <c r="R13" s="289">
        <f>SUM(N13:Q13)</f>
        <v>4521.343</v>
      </c>
      <c r="S13" s="317">
        <f>R13/$R$9</f>
        <v>0.08344127956768702</v>
      </c>
      <c r="T13" s="287">
        <v>1987.4379999999999</v>
      </c>
      <c r="U13" s="288">
        <v>616.262</v>
      </c>
      <c r="V13" s="289">
        <v>1021.898</v>
      </c>
      <c r="W13" s="306">
        <v>45.661</v>
      </c>
      <c r="X13" s="289">
        <f>SUM(T13:W13)</f>
        <v>3671.259</v>
      </c>
      <c r="Y13" s="292">
        <f t="shared" si="0"/>
        <v>0.23155108370180355</v>
      </c>
    </row>
    <row r="14" spans="1:25" ht="19.5" customHeight="1">
      <c r="A14" s="286" t="s">
        <v>207</v>
      </c>
      <c r="B14" s="287">
        <v>0</v>
      </c>
      <c r="C14" s="288">
        <v>0</v>
      </c>
      <c r="D14" s="289">
        <v>2748.0280000000002</v>
      </c>
      <c r="E14" s="306">
        <v>791.976</v>
      </c>
      <c r="F14" s="289">
        <f>SUM(B14:E14)</f>
        <v>3540.0040000000004</v>
      </c>
      <c r="G14" s="290">
        <f>F14/$F$9</f>
        <v>0.06533069122044718</v>
      </c>
      <c r="H14" s="287"/>
      <c r="I14" s="288"/>
      <c r="J14" s="289">
        <v>1337.6219999999998</v>
      </c>
      <c r="K14" s="306">
        <v>622.3299999999999</v>
      </c>
      <c r="L14" s="289">
        <f>SUM(H14:K14)</f>
        <v>1959.9519999999998</v>
      </c>
      <c r="M14" s="315">
        <f>IF(ISERROR(F14/L14-1),"         /0",(F14/L14-1))</f>
        <v>0.8061687224993268</v>
      </c>
      <c r="N14" s="316"/>
      <c r="O14" s="288"/>
      <c r="P14" s="289">
        <v>2748.0280000000002</v>
      </c>
      <c r="Q14" s="306">
        <v>791.976</v>
      </c>
      <c r="R14" s="289">
        <f>SUM(N14:Q14)</f>
        <v>3540.0040000000004</v>
      </c>
      <c r="S14" s="317">
        <f>R14/$R$9</f>
        <v>0.06533069122044718</v>
      </c>
      <c r="T14" s="287"/>
      <c r="U14" s="288"/>
      <c r="V14" s="289">
        <v>1337.6219999999998</v>
      </c>
      <c r="W14" s="306">
        <v>622.3299999999999</v>
      </c>
      <c r="X14" s="289">
        <f>SUM(T14:W14)</f>
        <v>1959.9519999999998</v>
      </c>
      <c r="Y14" s="292">
        <f t="shared" si="0"/>
        <v>0.8061687224993268</v>
      </c>
    </row>
    <row r="15" spans="1:25" ht="19.5" customHeight="1">
      <c r="A15" s="286" t="s">
        <v>208</v>
      </c>
      <c r="B15" s="287">
        <v>0</v>
      </c>
      <c r="C15" s="288">
        <v>0</v>
      </c>
      <c r="D15" s="289">
        <v>1803.304</v>
      </c>
      <c r="E15" s="306">
        <v>426.781</v>
      </c>
      <c r="F15" s="289">
        <f>SUM(B15:E15)</f>
        <v>2230.085</v>
      </c>
      <c r="G15" s="290">
        <f>F15/$F$9</f>
        <v>0.04115616664002384</v>
      </c>
      <c r="H15" s="287"/>
      <c r="I15" s="288"/>
      <c r="J15" s="289">
        <v>1257.341</v>
      </c>
      <c r="K15" s="306">
        <v>234.997</v>
      </c>
      <c r="L15" s="289">
        <f>SUM(H15:K15)</f>
        <v>1492.338</v>
      </c>
      <c r="M15" s="315">
        <f>IF(ISERROR(F15/L15-1),"         /0",(F15/L15-1))</f>
        <v>0.4943565063678603</v>
      </c>
      <c r="N15" s="316"/>
      <c r="O15" s="288"/>
      <c r="P15" s="289">
        <v>1803.304</v>
      </c>
      <c r="Q15" s="306">
        <v>426.781</v>
      </c>
      <c r="R15" s="289">
        <f>SUM(N15:Q15)</f>
        <v>2230.085</v>
      </c>
      <c r="S15" s="317">
        <f>R15/$R$9</f>
        <v>0.04115616664002384</v>
      </c>
      <c r="T15" s="287"/>
      <c r="U15" s="288"/>
      <c r="V15" s="289">
        <v>1257.341</v>
      </c>
      <c r="W15" s="306">
        <v>234.997</v>
      </c>
      <c r="X15" s="289">
        <f>SUM(T15:W15)</f>
        <v>1492.338</v>
      </c>
      <c r="Y15" s="292">
        <f>IF(ISERROR(R15/X15-1),"         /0",IF(R15/X15&gt;5,"  *  ",(R15/X15-1)))</f>
        <v>0.4943565063678603</v>
      </c>
    </row>
    <row r="16" spans="1:25" ht="19.5" customHeight="1">
      <c r="A16" s="286" t="s">
        <v>209</v>
      </c>
      <c r="B16" s="287">
        <v>1769.111</v>
      </c>
      <c r="C16" s="288">
        <v>118.737</v>
      </c>
      <c r="D16" s="289">
        <v>0</v>
      </c>
      <c r="E16" s="306">
        <v>0</v>
      </c>
      <c r="F16" s="289">
        <f>SUM(B16:E16)</f>
        <v>1887.8480000000002</v>
      </c>
      <c r="G16" s="290">
        <f>F16/$F$9</f>
        <v>0.03484019079050159</v>
      </c>
      <c r="H16" s="287">
        <v>1541.938</v>
      </c>
      <c r="I16" s="288">
        <v>204.636</v>
      </c>
      <c r="J16" s="289"/>
      <c r="K16" s="306"/>
      <c r="L16" s="289">
        <f>SUM(H16:K16)</f>
        <v>1746.574</v>
      </c>
      <c r="M16" s="315">
        <f>IF(ISERROR(F16/L16-1),"         /0",(F16/L16-1))</f>
        <v>0.08088635236754937</v>
      </c>
      <c r="N16" s="316">
        <v>1769.111</v>
      </c>
      <c r="O16" s="288">
        <v>118.737</v>
      </c>
      <c r="P16" s="289"/>
      <c r="Q16" s="306"/>
      <c r="R16" s="289">
        <f>SUM(N16:Q16)</f>
        <v>1887.8480000000002</v>
      </c>
      <c r="S16" s="317">
        <f>R16/$R$9</f>
        <v>0.03484019079050159</v>
      </c>
      <c r="T16" s="287">
        <v>1541.938</v>
      </c>
      <c r="U16" s="288">
        <v>204.636</v>
      </c>
      <c r="V16" s="289"/>
      <c r="W16" s="306"/>
      <c r="X16" s="289">
        <f>SUM(T16:W16)</f>
        <v>1746.574</v>
      </c>
      <c r="Y16" s="292">
        <f>IF(ISERROR(R16/X16-1),"         /0",IF(R16/X16&gt;5,"  *  ",(R16/X16-1)))</f>
        <v>0.08088635236754937</v>
      </c>
    </row>
    <row r="17" spans="1:25" ht="19.5" customHeight="1">
      <c r="A17" s="286" t="s">
        <v>179</v>
      </c>
      <c r="B17" s="287">
        <v>0</v>
      </c>
      <c r="C17" s="288">
        <v>0</v>
      </c>
      <c r="D17" s="289">
        <v>1370.147</v>
      </c>
      <c r="E17" s="306">
        <v>282.58799999999997</v>
      </c>
      <c r="F17" s="289">
        <f>SUM(B17:E17)</f>
        <v>1652.735</v>
      </c>
      <c r="G17" s="290">
        <f>F17/$F$9</f>
        <v>0.030501185861435683</v>
      </c>
      <c r="H17" s="287">
        <v>0</v>
      </c>
      <c r="I17" s="288">
        <v>0</v>
      </c>
      <c r="J17" s="289"/>
      <c r="K17" s="306"/>
      <c r="L17" s="289">
        <f>SUM(H17:K17)</f>
        <v>0</v>
      </c>
      <c r="M17" s="315" t="str">
        <f>IF(ISERROR(F17/L17-1),"         /0",(F17/L17-1))</f>
        <v>         /0</v>
      </c>
      <c r="N17" s="316">
        <v>0</v>
      </c>
      <c r="O17" s="288">
        <v>0</v>
      </c>
      <c r="P17" s="289">
        <v>1370.147</v>
      </c>
      <c r="Q17" s="306">
        <v>282.58799999999997</v>
      </c>
      <c r="R17" s="289">
        <f>SUM(N17:Q17)</f>
        <v>1652.735</v>
      </c>
      <c r="S17" s="317">
        <f>R17/$R$9</f>
        <v>0.030501185861435683</v>
      </c>
      <c r="T17" s="287">
        <v>0</v>
      </c>
      <c r="U17" s="288">
        <v>0</v>
      </c>
      <c r="V17" s="289"/>
      <c r="W17" s="306"/>
      <c r="X17" s="289">
        <f>SUM(T17:W17)</f>
        <v>0</v>
      </c>
      <c r="Y17" s="292" t="str">
        <f>IF(ISERROR(R17/X17-1),"         /0",IF(R17/X17&gt;5,"  *  ",(R17/X17-1)))</f>
        <v>         /0</v>
      </c>
    </row>
    <row r="18" spans="1:25" ht="19.5" customHeight="1">
      <c r="A18" s="286" t="s">
        <v>210</v>
      </c>
      <c r="B18" s="287">
        <v>952.6999999999999</v>
      </c>
      <c r="C18" s="288">
        <v>482.90999999999997</v>
      </c>
      <c r="D18" s="289">
        <v>0</v>
      </c>
      <c r="E18" s="306">
        <v>0</v>
      </c>
      <c r="F18" s="289">
        <f>SUM(B18:E18)</f>
        <v>1435.61</v>
      </c>
      <c r="G18" s="290">
        <f>F18/$F$9</f>
        <v>0.02649414905265253</v>
      </c>
      <c r="H18" s="287"/>
      <c r="I18" s="288"/>
      <c r="J18" s="289"/>
      <c r="K18" s="306"/>
      <c r="L18" s="289">
        <f>SUM(H18:K18)</f>
        <v>0</v>
      </c>
      <c r="M18" s="315" t="str">
        <f>IF(ISERROR(F18/L18-1),"         /0",(F18/L18-1))</f>
        <v>         /0</v>
      </c>
      <c r="N18" s="316">
        <v>952.6999999999999</v>
      </c>
      <c r="O18" s="288">
        <v>482.90999999999997</v>
      </c>
      <c r="P18" s="289"/>
      <c r="Q18" s="306"/>
      <c r="R18" s="289">
        <f>SUM(N18:Q18)</f>
        <v>1435.61</v>
      </c>
      <c r="S18" s="317">
        <f>R18/$R$9</f>
        <v>0.02649414905265253</v>
      </c>
      <c r="T18" s="287"/>
      <c r="U18" s="288"/>
      <c r="V18" s="289"/>
      <c r="W18" s="306"/>
      <c r="X18" s="289">
        <f>SUM(T18:W18)</f>
        <v>0</v>
      </c>
      <c r="Y18" s="292" t="str">
        <f t="shared" si="0"/>
        <v>         /0</v>
      </c>
    </row>
    <row r="19" spans="1:25" ht="19.5" customHeight="1">
      <c r="A19" s="286" t="s">
        <v>213</v>
      </c>
      <c r="B19" s="287">
        <v>0</v>
      </c>
      <c r="C19" s="288">
        <v>0</v>
      </c>
      <c r="D19" s="289">
        <v>1282.607</v>
      </c>
      <c r="E19" s="306">
        <v>0</v>
      </c>
      <c r="F19" s="289">
        <f>SUM(B19:E19)</f>
        <v>1282.607</v>
      </c>
      <c r="G19" s="290">
        <f>F19/$F$9</f>
        <v>0.02367048225769917</v>
      </c>
      <c r="H19" s="287"/>
      <c r="I19" s="288"/>
      <c r="J19" s="289">
        <v>577.137</v>
      </c>
      <c r="K19" s="306">
        <v>183.127</v>
      </c>
      <c r="L19" s="289">
        <f>SUM(H19:K19)</f>
        <v>760.2639999999999</v>
      </c>
      <c r="M19" s="315">
        <f>IF(ISERROR(F19/L19-1),"         /0",(F19/L19-1))</f>
        <v>0.6870547599254997</v>
      </c>
      <c r="N19" s="316"/>
      <c r="O19" s="288"/>
      <c r="P19" s="289">
        <v>1282.607</v>
      </c>
      <c r="Q19" s="306"/>
      <c r="R19" s="289">
        <f>SUM(N19:Q19)</f>
        <v>1282.607</v>
      </c>
      <c r="S19" s="317">
        <f>R19/$R$9</f>
        <v>0.02367048225769917</v>
      </c>
      <c r="T19" s="287"/>
      <c r="U19" s="288"/>
      <c r="V19" s="289">
        <v>577.137</v>
      </c>
      <c r="W19" s="306">
        <v>183.127</v>
      </c>
      <c r="X19" s="289">
        <f>SUM(T19:W19)</f>
        <v>760.2639999999999</v>
      </c>
      <c r="Y19" s="292">
        <f t="shared" si="0"/>
        <v>0.6870547599254997</v>
      </c>
    </row>
    <row r="20" spans="1:25" ht="19.5" customHeight="1">
      <c r="A20" s="286" t="s">
        <v>211</v>
      </c>
      <c r="B20" s="287">
        <v>1253.02</v>
      </c>
      <c r="C20" s="288">
        <v>0</v>
      </c>
      <c r="D20" s="289">
        <v>0</v>
      </c>
      <c r="E20" s="306">
        <v>0</v>
      </c>
      <c r="F20" s="289">
        <f>SUM(B20:E20)</f>
        <v>1253.02</v>
      </c>
      <c r="G20" s="290">
        <f>F20/$F$9</f>
        <v>0.023124454863057985</v>
      </c>
      <c r="H20" s="287">
        <v>1107.573</v>
      </c>
      <c r="I20" s="288"/>
      <c r="J20" s="289"/>
      <c r="K20" s="306"/>
      <c r="L20" s="289">
        <f>SUM(H20:K20)</f>
        <v>1107.573</v>
      </c>
      <c r="M20" s="315">
        <f>IF(ISERROR(F20/L20-1),"         /0",(F20/L20-1))</f>
        <v>0.13132046375272766</v>
      </c>
      <c r="N20" s="316">
        <v>1253.02</v>
      </c>
      <c r="O20" s="288"/>
      <c r="P20" s="289"/>
      <c r="Q20" s="306"/>
      <c r="R20" s="289">
        <f>SUM(N20:Q20)</f>
        <v>1253.02</v>
      </c>
      <c r="S20" s="317">
        <f>R20/$R$9</f>
        <v>0.023124454863057985</v>
      </c>
      <c r="T20" s="287">
        <v>1107.573</v>
      </c>
      <c r="U20" s="288"/>
      <c r="V20" s="289"/>
      <c r="W20" s="306"/>
      <c r="X20" s="289">
        <f>SUM(T20:W20)</f>
        <v>1107.573</v>
      </c>
      <c r="Y20" s="292">
        <f t="shared" si="0"/>
        <v>0.13132046375272766</v>
      </c>
    </row>
    <row r="21" spans="1:25" ht="19.5" customHeight="1">
      <c r="A21" s="286" t="s">
        <v>159</v>
      </c>
      <c r="B21" s="287">
        <v>960.339</v>
      </c>
      <c r="C21" s="288">
        <v>278.618</v>
      </c>
      <c r="D21" s="289">
        <v>0.798</v>
      </c>
      <c r="E21" s="306">
        <v>8.132</v>
      </c>
      <c r="F21" s="289">
        <f aca="true" t="shared" si="1" ref="F21:F28">SUM(B21:E21)</f>
        <v>1247.8870000000002</v>
      </c>
      <c r="G21" s="290">
        <f aca="true" t="shared" si="2" ref="G21:G28">F21/$F$9</f>
        <v>0.023029725467827205</v>
      </c>
      <c r="H21" s="287">
        <v>901.6010000000001</v>
      </c>
      <c r="I21" s="288">
        <v>496.404</v>
      </c>
      <c r="J21" s="289">
        <v>0</v>
      </c>
      <c r="K21" s="306">
        <v>0</v>
      </c>
      <c r="L21" s="289">
        <f aca="true" t="shared" si="3" ref="L21:L28">SUM(H21:K21)</f>
        <v>1398.005</v>
      </c>
      <c r="M21" s="315">
        <f aca="true" t="shared" si="4" ref="M21:M28">IF(ISERROR(F21/L21-1),"         /0",(F21/L21-1))</f>
        <v>-0.10738015958455083</v>
      </c>
      <c r="N21" s="316">
        <v>960.339</v>
      </c>
      <c r="O21" s="288">
        <v>278.618</v>
      </c>
      <c r="P21" s="289">
        <v>0.798</v>
      </c>
      <c r="Q21" s="306">
        <v>8.132</v>
      </c>
      <c r="R21" s="289">
        <f aca="true" t="shared" si="5" ref="R21:R28">SUM(N21:Q21)</f>
        <v>1247.8870000000002</v>
      </c>
      <c r="S21" s="317">
        <f aca="true" t="shared" si="6" ref="S21:S28">R21/$R$9</f>
        <v>0.023029725467827205</v>
      </c>
      <c r="T21" s="287">
        <v>901.6010000000001</v>
      </c>
      <c r="U21" s="288">
        <v>496.404</v>
      </c>
      <c r="V21" s="289">
        <v>0</v>
      </c>
      <c r="W21" s="306">
        <v>0</v>
      </c>
      <c r="X21" s="289">
        <f aca="true" t="shared" si="7" ref="X21:X28">SUM(T21:W21)</f>
        <v>1398.005</v>
      </c>
      <c r="Y21" s="292">
        <f aca="true" t="shared" si="8" ref="Y21:Y28">IF(ISERROR(R21/X21-1),"         /0",IF(R21/X21&gt;5,"  *  ",(R21/X21-1)))</f>
        <v>-0.10738015958455083</v>
      </c>
    </row>
    <row r="22" spans="1:25" ht="19.5" customHeight="1">
      <c r="A22" s="286" t="s">
        <v>218</v>
      </c>
      <c r="B22" s="287">
        <v>0</v>
      </c>
      <c r="C22" s="288">
        <v>0</v>
      </c>
      <c r="D22" s="289">
        <v>538.4559999999999</v>
      </c>
      <c r="E22" s="306">
        <v>89.763</v>
      </c>
      <c r="F22" s="289">
        <f t="shared" si="1"/>
        <v>628.2189999999999</v>
      </c>
      <c r="G22" s="290">
        <f t="shared" si="2"/>
        <v>0.011593766986652586</v>
      </c>
      <c r="H22" s="287"/>
      <c r="I22" s="288"/>
      <c r="J22" s="289">
        <v>456.724</v>
      </c>
      <c r="K22" s="306">
        <v>115.866</v>
      </c>
      <c r="L22" s="289">
        <f t="shared" si="3"/>
        <v>572.59</v>
      </c>
      <c r="M22" s="315">
        <f t="shared" si="4"/>
        <v>0.097153285946314</v>
      </c>
      <c r="N22" s="316"/>
      <c r="O22" s="288"/>
      <c r="P22" s="289">
        <v>538.4559999999999</v>
      </c>
      <c r="Q22" s="306">
        <v>89.763</v>
      </c>
      <c r="R22" s="289">
        <f t="shared" si="5"/>
        <v>628.2189999999999</v>
      </c>
      <c r="S22" s="317">
        <f t="shared" si="6"/>
        <v>0.011593766986652586</v>
      </c>
      <c r="T22" s="287"/>
      <c r="U22" s="288"/>
      <c r="V22" s="289">
        <v>456.724</v>
      </c>
      <c r="W22" s="306">
        <v>115.866</v>
      </c>
      <c r="X22" s="289">
        <f t="shared" si="7"/>
        <v>572.59</v>
      </c>
      <c r="Y22" s="292">
        <f t="shared" si="8"/>
        <v>0.097153285946314</v>
      </c>
    </row>
    <row r="23" spans="1:25" ht="19.5" customHeight="1">
      <c r="A23" s="286" t="s">
        <v>202</v>
      </c>
      <c r="B23" s="287">
        <v>0</v>
      </c>
      <c r="C23" s="288">
        <v>0</v>
      </c>
      <c r="D23" s="289">
        <v>573.3710000000001</v>
      </c>
      <c r="E23" s="306">
        <v>0</v>
      </c>
      <c r="F23" s="289">
        <f>SUM(B23:E23)</f>
        <v>573.3710000000001</v>
      </c>
      <c r="G23" s="290">
        <f>F23/$F$9</f>
        <v>0.010581548426430882</v>
      </c>
      <c r="H23" s="287"/>
      <c r="I23" s="288"/>
      <c r="J23" s="289">
        <v>289.324</v>
      </c>
      <c r="K23" s="306"/>
      <c r="L23" s="289">
        <f>SUM(H23:K23)</f>
        <v>289.324</v>
      </c>
      <c r="M23" s="315">
        <f>IF(ISERROR(F23/L23-1),"         /0",(F23/L23-1))</f>
        <v>0.9817609323803074</v>
      </c>
      <c r="N23" s="316"/>
      <c r="O23" s="288"/>
      <c r="P23" s="289">
        <v>573.3710000000001</v>
      </c>
      <c r="Q23" s="306"/>
      <c r="R23" s="289">
        <f>SUM(N23:Q23)</f>
        <v>573.3710000000001</v>
      </c>
      <c r="S23" s="317">
        <f>R23/$R$9</f>
        <v>0.010581548426430882</v>
      </c>
      <c r="T23" s="287"/>
      <c r="U23" s="288"/>
      <c r="V23" s="289">
        <v>289.324</v>
      </c>
      <c r="W23" s="306"/>
      <c r="X23" s="289">
        <f>SUM(T23:W23)</f>
        <v>289.324</v>
      </c>
      <c r="Y23" s="292">
        <f>IF(ISERROR(R23/X23-1),"         /0",IF(R23/X23&gt;5,"  *  ",(R23/X23-1)))</f>
        <v>0.9817609323803074</v>
      </c>
    </row>
    <row r="24" spans="1:25" ht="19.5" customHeight="1">
      <c r="A24" s="286" t="s">
        <v>392</v>
      </c>
      <c r="B24" s="287">
        <v>0</v>
      </c>
      <c r="C24" s="288">
        <v>0</v>
      </c>
      <c r="D24" s="289">
        <v>415.227</v>
      </c>
      <c r="E24" s="306">
        <v>59.713</v>
      </c>
      <c r="F24" s="289">
        <f t="shared" si="1"/>
        <v>474.94</v>
      </c>
      <c r="G24" s="290">
        <f t="shared" si="2"/>
        <v>0.008765006618139184</v>
      </c>
      <c r="H24" s="287"/>
      <c r="I24" s="288"/>
      <c r="J24" s="289">
        <v>505.575</v>
      </c>
      <c r="K24" s="306">
        <v>114.443</v>
      </c>
      <c r="L24" s="289">
        <f t="shared" si="3"/>
        <v>620.018</v>
      </c>
      <c r="M24" s="315">
        <f t="shared" si="4"/>
        <v>-0.2339899809360374</v>
      </c>
      <c r="N24" s="316"/>
      <c r="O24" s="288"/>
      <c r="P24" s="289">
        <v>415.227</v>
      </c>
      <c r="Q24" s="306">
        <v>59.713</v>
      </c>
      <c r="R24" s="289">
        <f t="shared" si="5"/>
        <v>474.94</v>
      </c>
      <c r="S24" s="317">
        <f t="shared" si="6"/>
        <v>0.008765006618139184</v>
      </c>
      <c r="T24" s="287"/>
      <c r="U24" s="288"/>
      <c r="V24" s="289">
        <v>505.575</v>
      </c>
      <c r="W24" s="306">
        <v>114.443</v>
      </c>
      <c r="X24" s="289">
        <f t="shared" si="7"/>
        <v>620.018</v>
      </c>
      <c r="Y24" s="292">
        <f t="shared" si="8"/>
        <v>-0.2339899809360374</v>
      </c>
    </row>
    <row r="25" spans="1:25" ht="19.5" customHeight="1">
      <c r="A25" s="286" t="s">
        <v>215</v>
      </c>
      <c r="B25" s="287">
        <v>0</v>
      </c>
      <c r="C25" s="288">
        <v>0</v>
      </c>
      <c r="D25" s="289">
        <v>380.547</v>
      </c>
      <c r="E25" s="306">
        <v>93.85799999999999</v>
      </c>
      <c r="F25" s="289">
        <f t="shared" si="1"/>
        <v>474.40500000000003</v>
      </c>
      <c r="G25" s="290">
        <f t="shared" si="2"/>
        <v>0.008755133205622436</v>
      </c>
      <c r="H25" s="287"/>
      <c r="I25" s="288"/>
      <c r="J25" s="289">
        <v>393.927</v>
      </c>
      <c r="K25" s="306">
        <v>17.542</v>
      </c>
      <c r="L25" s="289">
        <f t="shared" si="3"/>
        <v>411.46900000000005</v>
      </c>
      <c r="M25" s="315">
        <f t="shared" si="4"/>
        <v>0.15295441454884817</v>
      </c>
      <c r="N25" s="316"/>
      <c r="O25" s="288"/>
      <c r="P25" s="289">
        <v>380.547</v>
      </c>
      <c r="Q25" s="306">
        <v>93.85799999999999</v>
      </c>
      <c r="R25" s="289">
        <f t="shared" si="5"/>
        <v>474.40500000000003</v>
      </c>
      <c r="S25" s="317">
        <f t="shared" si="6"/>
        <v>0.008755133205622436</v>
      </c>
      <c r="T25" s="287"/>
      <c r="U25" s="288"/>
      <c r="V25" s="289">
        <v>393.927</v>
      </c>
      <c r="W25" s="306">
        <v>17.542</v>
      </c>
      <c r="X25" s="289">
        <f t="shared" si="7"/>
        <v>411.46900000000005</v>
      </c>
      <c r="Y25" s="292">
        <f t="shared" si="8"/>
        <v>0.15295441454884817</v>
      </c>
    </row>
    <row r="26" spans="1:25" ht="19.5" customHeight="1">
      <c r="A26" s="286" t="s">
        <v>217</v>
      </c>
      <c r="B26" s="287">
        <v>0</v>
      </c>
      <c r="C26" s="288">
        <v>333.648</v>
      </c>
      <c r="D26" s="289">
        <v>0</v>
      </c>
      <c r="E26" s="306">
        <v>0</v>
      </c>
      <c r="F26" s="289">
        <f>SUM(B26:E26)</f>
        <v>333.648</v>
      </c>
      <c r="G26" s="290">
        <f t="shared" si="2"/>
        <v>0.006157466054930944</v>
      </c>
      <c r="H26" s="287"/>
      <c r="I26" s="288">
        <v>317.769</v>
      </c>
      <c r="J26" s="289"/>
      <c r="K26" s="306"/>
      <c r="L26" s="289">
        <f>SUM(H26:K26)</f>
        <v>317.769</v>
      </c>
      <c r="M26" s="315">
        <f>IF(ISERROR(F26/L26-1),"         /0",(F26/L26-1))</f>
        <v>0.049970261416312</v>
      </c>
      <c r="N26" s="316"/>
      <c r="O26" s="288">
        <v>333.648</v>
      </c>
      <c r="P26" s="289"/>
      <c r="Q26" s="306"/>
      <c r="R26" s="289">
        <f>SUM(N26:Q26)</f>
        <v>333.648</v>
      </c>
      <c r="S26" s="317">
        <f t="shared" si="6"/>
        <v>0.006157466054930944</v>
      </c>
      <c r="T26" s="287"/>
      <c r="U26" s="288">
        <v>317.769</v>
      </c>
      <c r="V26" s="289"/>
      <c r="W26" s="306"/>
      <c r="X26" s="289">
        <f>SUM(T26:W26)</f>
        <v>317.769</v>
      </c>
      <c r="Y26" s="292">
        <f>IF(ISERROR(R26/X26-1),"         /0",IF(R26/X26&gt;5,"  *  ",(R26/X26-1)))</f>
        <v>0.049970261416312</v>
      </c>
    </row>
    <row r="27" spans="1:25" ht="19.5" customHeight="1">
      <c r="A27" s="286" t="s">
        <v>196</v>
      </c>
      <c r="B27" s="287">
        <v>96.885</v>
      </c>
      <c r="C27" s="288">
        <v>101.085</v>
      </c>
      <c r="D27" s="289">
        <v>0</v>
      </c>
      <c r="E27" s="306">
        <v>0</v>
      </c>
      <c r="F27" s="289">
        <f t="shared" si="1"/>
        <v>197.97</v>
      </c>
      <c r="G27" s="290">
        <f t="shared" si="2"/>
        <v>0.0036535317307302274</v>
      </c>
      <c r="H27" s="287">
        <v>31.935</v>
      </c>
      <c r="I27" s="288">
        <v>70.549</v>
      </c>
      <c r="J27" s="289">
        <v>172.466</v>
      </c>
      <c r="K27" s="306">
        <v>64.739</v>
      </c>
      <c r="L27" s="289">
        <f t="shared" si="3"/>
        <v>339.6890000000001</v>
      </c>
      <c r="M27" s="315">
        <f t="shared" si="4"/>
        <v>-0.4172022055468386</v>
      </c>
      <c r="N27" s="316">
        <v>96.885</v>
      </c>
      <c r="O27" s="288">
        <v>101.085</v>
      </c>
      <c r="P27" s="289"/>
      <c r="Q27" s="306"/>
      <c r="R27" s="289">
        <f t="shared" si="5"/>
        <v>197.97</v>
      </c>
      <c r="S27" s="317">
        <f t="shared" si="6"/>
        <v>0.0036535317307302274</v>
      </c>
      <c r="T27" s="287">
        <v>31.935</v>
      </c>
      <c r="U27" s="288">
        <v>70.549</v>
      </c>
      <c r="V27" s="289">
        <v>172.466</v>
      </c>
      <c r="W27" s="306">
        <v>64.739</v>
      </c>
      <c r="X27" s="289">
        <f t="shared" si="7"/>
        <v>339.6890000000001</v>
      </c>
      <c r="Y27" s="292">
        <f t="shared" si="8"/>
        <v>-0.4172022055468386</v>
      </c>
    </row>
    <row r="28" spans="1:25" ht="19.5" customHeight="1">
      <c r="A28" s="286" t="s">
        <v>212</v>
      </c>
      <c r="B28" s="287">
        <v>51.455</v>
      </c>
      <c r="C28" s="288">
        <v>92.837</v>
      </c>
      <c r="D28" s="289">
        <v>0</v>
      </c>
      <c r="E28" s="306">
        <v>0</v>
      </c>
      <c r="F28" s="289">
        <f t="shared" si="1"/>
        <v>144.292</v>
      </c>
      <c r="G28" s="290">
        <f t="shared" si="2"/>
        <v>0.002662905493208698</v>
      </c>
      <c r="H28" s="287">
        <v>111.58500000000001</v>
      </c>
      <c r="I28" s="288">
        <v>2.08</v>
      </c>
      <c r="J28" s="289"/>
      <c r="K28" s="306"/>
      <c r="L28" s="289">
        <f t="shared" si="3"/>
        <v>113.665</v>
      </c>
      <c r="M28" s="315">
        <f t="shared" si="4"/>
        <v>0.2694496986759336</v>
      </c>
      <c r="N28" s="316">
        <v>51.455</v>
      </c>
      <c r="O28" s="288">
        <v>92.837</v>
      </c>
      <c r="P28" s="289"/>
      <c r="Q28" s="306"/>
      <c r="R28" s="289">
        <f t="shared" si="5"/>
        <v>144.292</v>
      </c>
      <c r="S28" s="317">
        <f t="shared" si="6"/>
        <v>0.002662905493208698</v>
      </c>
      <c r="T28" s="287">
        <v>111.58500000000001</v>
      </c>
      <c r="U28" s="288">
        <v>2.08</v>
      </c>
      <c r="V28" s="289"/>
      <c r="W28" s="306"/>
      <c r="X28" s="289">
        <f t="shared" si="7"/>
        <v>113.665</v>
      </c>
      <c r="Y28" s="292">
        <f t="shared" si="8"/>
        <v>0.2694496986759336</v>
      </c>
    </row>
    <row r="29" spans="1:25" ht="19.5" customHeight="1">
      <c r="A29" s="286" t="s">
        <v>178</v>
      </c>
      <c r="B29" s="287">
        <v>86.16700000000002</v>
      </c>
      <c r="C29" s="288">
        <v>15.663</v>
      </c>
      <c r="D29" s="289">
        <v>0</v>
      </c>
      <c r="E29" s="306">
        <v>0</v>
      </c>
      <c r="F29" s="289">
        <f>SUM(B29:E29)</f>
        <v>101.83000000000001</v>
      </c>
      <c r="G29" s="290">
        <f>F29/$F$9</f>
        <v>0.001879270273982215</v>
      </c>
      <c r="H29" s="287">
        <v>33.988</v>
      </c>
      <c r="I29" s="288">
        <v>9.164</v>
      </c>
      <c r="J29" s="289"/>
      <c r="K29" s="306"/>
      <c r="L29" s="289">
        <f>SUM(H29:K29)</f>
        <v>43.152</v>
      </c>
      <c r="M29" s="315">
        <f>IF(ISERROR(F29/L29-1),"         /0",(F29/L29-1))</f>
        <v>1.359797923618836</v>
      </c>
      <c r="N29" s="316">
        <v>86.16700000000002</v>
      </c>
      <c r="O29" s="288">
        <v>15.663</v>
      </c>
      <c r="P29" s="289"/>
      <c r="Q29" s="306"/>
      <c r="R29" s="289">
        <f>SUM(N29:Q29)</f>
        <v>101.83000000000001</v>
      </c>
      <c r="S29" s="317">
        <f>R29/$R$9</f>
        <v>0.001879270273982215</v>
      </c>
      <c r="T29" s="287">
        <v>33.988</v>
      </c>
      <c r="U29" s="288">
        <v>9.164</v>
      </c>
      <c r="V29" s="289"/>
      <c r="W29" s="306"/>
      <c r="X29" s="289">
        <f>SUM(T29:W29)</f>
        <v>43.152</v>
      </c>
      <c r="Y29" s="292">
        <f aca="true" t="shared" si="9" ref="Y29:Y35">IF(ISERROR(R29/X29-1),"         /0",IF(R29/X29&gt;5,"  *  ",(R29/X29-1)))</f>
        <v>1.359797923618836</v>
      </c>
    </row>
    <row r="30" spans="1:25" ht="19.5" customHeight="1">
      <c r="A30" s="286" t="s">
        <v>193</v>
      </c>
      <c r="B30" s="287">
        <v>51.347</v>
      </c>
      <c r="C30" s="288">
        <v>4.302</v>
      </c>
      <c r="D30" s="289">
        <v>0</v>
      </c>
      <c r="E30" s="306">
        <v>0</v>
      </c>
      <c r="F30" s="289">
        <f>SUM(B30:E30)</f>
        <v>55.649</v>
      </c>
      <c r="G30" s="290">
        <f>F30/$F$9</f>
        <v>0.0010270009965318303</v>
      </c>
      <c r="H30" s="287">
        <v>43.219</v>
      </c>
      <c r="I30" s="288">
        <v>1.459</v>
      </c>
      <c r="J30" s="289"/>
      <c r="K30" s="306"/>
      <c r="L30" s="289">
        <f>SUM(H30:K30)</f>
        <v>44.678000000000004</v>
      </c>
      <c r="M30" s="315">
        <f>IF(ISERROR(F30/L30-1),"         /0",(F30/L30-1))</f>
        <v>0.2455570974528849</v>
      </c>
      <c r="N30" s="316">
        <v>51.347</v>
      </c>
      <c r="O30" s="288">
        <v>4.302</v>
      </c>
      <c r="P30" s="289"/>
      <c r="Q30" s="306"/>
      <c r="R30" s="289">
        <f>SUM(N30:Q30)</f>
        <v>55.649</v>
      </c>
      <c r="S30" s="317">
        <f>R30/$R$9</f>
        <v>0.0010270009965318303</v>
      </c>
      <c r="T30" s="287">
        <v>43.219</v>
      </c>
      <c r="U30" s="288">
        <v>1.459</v>
      </c>
      <c r="V30" s="289"/>
      <c r="W30" s="306"/>
      <c r="X30" s="289">
        <f>SUM(T30:W30)</f>
        <v>44.678000000000004</v>
      </c>
      <c r="Y30" s="292">
        <f t="shared" si="9"/>
        <v>0.2455570974528849</v>
      </c>
    </row>
    <row r="31" spans="1:25" ht="19.5" customHeight="1" thickBot="1">
      <c r="A31" s="293" t="s">
        <v>171</v>
      </c>
      <c r="B31" s="294">
        <v>25.572</v>
      </c>
      <c r="C31" s="295">
        <v>5.551000000000001</v>
      </c>
      <c r="D31" s="296">
        <v>0.2</v>
      </c>
      <c r="E31" s="309">
        <v>15.235</v>
      </c>
      <c r="F31" s="296">
        <f>SUM(B31:E31)</f>
        <v>46.558</v>
      </c>
      <c r="G31" s="297">
        <f>F31/$F$9</f>
        <v>0.0008592268036537754</v>
      </c>
      <c r="H31" s="294">
        <v>3498.6100000000006</v>
      </c>
      <c r="I31" s="295">
        <v>1806.577</v>
      </c>
      <c r="J31" s="296">
        <v>0.25</v>
      </c>
      <c r="K31" s="309">
        <v>164.627</v>
      </c>
      <c r="L31" s="296">
        <f>SUM(H31:K31)</f>
        <v>5470.064000000001</v>
      </c>
      <c r="M31" s="318">
        <f>IF(ISERROR(F31/L31-1),"         /0",(F31/L31-1))</f>
        <v>-0.9914885822176852</v>
      </c>
      <c r="N31" s="319">
        <v>25.572</v>
      </c>
      <c r="O31" s="295">
        <v>5.551000000000001</v>
      </c>
      <c r="P31" s="296">
        <v>0.2</v>
      </c>
      <c r="Q31" s="309">
        <v>15.235</v>
      </c>
      <c r="R31" s="296">
        <f>SUM(N31:Q31)</f>
        <v>46.558</v>
      </c>
      <c r="S31" s="320">
        <f>R31/$R$9</f>
        <v>0.0008592268036537754</v>
      </c>
      <c r="T31" s="294">
        <v>3498.6100000000006</v>
      </c>
      <c r="U31" s="295">
        <v>1806.577</v>
      </c>
      <c r="V31" s="296">
        <v>0.25</v>
      </c>
      <c r="W31" s="309">
        <v>164.627</v>
      </c>
      <c r="X31" s="296">
        <f>SUM(T31:W31)</f>
        <v>5470.064000000001</v>
      </c>
      <c r="Y31" s="299">
        <f t="shared" si="9"/>
        <v>-0.9914885822176852</v>
      </c>
    </row>
    <row r="32" spans="1:25" s="119" customFormat="1" ht="19.5" customHeight="1">
      <c r="A32" s="126" t="s">
        <v>52</v>
      </c>
      <c r="B32" s="123">
        <f>SUM(B33:B48)</f>
        <v>3385.957</v>
      </c>
      <c r="C32" s="122">
        <f>SUM(C33:C48)</f>
        <v>3690.1459999999997</v>
      </c>
      <c r="D32" s="121">
        <f>SUM(D33:D48)</f>
        <v>324.231</v>
      </c>
      <c r="E32" s="162">
        <f>SUM(E33:E48)</f>
        <v>283.79299999999995</v>
      </c>
      <c r="F32" s="121">
        <f>SUM(B32:E32)</f>
        <v>7684.126999999999</v>
      </c>
      <c r="G32" s="124">
        <f>F32/$F$9</f>
        <v>0.14181038448987657</v>
      </c>
      <c r="H32" s="123">
        <f>SUM(H33:H48)</f>
        <v>2787.2819999999997</v>
      </c>
      <c r="I32" s="122">
        <f>SUM(I33:I48)</f>
        <v>3787.479</v>
      </c>
      <c r="J32" s="121">
        <f>SUM(J33:J48)</f>
        <v>342.81699999999995</v>
      </c>
      <c r="K32" s="162">
        <f>SUM(K33:K48)</f>
        <v>296.164</v>
      </c>
      <c r="L32" s="121">
        <f>SUM(H32:K32)</f>
        <v>7213.741999999999</v>
      </c>
      <c r="M32" s="224">
        <f>IF(ISERROR(F32/L32-1),"         /0",(F32/L32-1))</f>
        <v>0.06520679558542564</v>
      </c>
      <c r="N32" s="227">
        <f>SUM(N33:N48)</f>
        <v>3385.957</v>
      </c>
      <c r="O32" s="122">
        <f>SUM(O33:O48)</f>
        <v>3690.1459999999997</v>
      </c>
      <c r="P32" s="121">
        <f>SUM(P33:P48)</f>
        <v>324.231</v>
      </c>
      <c r="Q32" s="162">
        <f>SUM(Q33:Q48)</f>
        <v>283.79299999999995</v>
      </c>
      <c r="R32" s="121">
        <f>SUM(N32:Q32)</f>
        <v>7684.126999999999</v>
      </c>
      <c r="S32" s="239">
        <f>R32/$R$9</f>
        <v>0.14181038448987657</v>
      </c>
      <c r="T32" s="123">
        <f>SUM(T33:T48)</f>
        <v>2787.2819999999997</v>
      </c>
      <c r="U32" s="122">
        <f>SUM(U33:U48)</f>
        <v>3787.479</v>
      </c>
      <c r="V32" s="121">
        <f>SUM(V33:V48)</f>
        <v>342.81699999999995</v>
      </c>
      <c r="W32" s="162">
        <f>SUM(W33:W48)</f>
        <v>296.164</v>
      </c>
      <c r="X32" s="121">
        <f>SUM(T32:W32)</f>
        <v>7213.741999999999</v>
      </c>
      <c r="Y32" s="120">
        <f t="shared" si="9"/>
        <v>0.06520679558542564</v>
      </c>
    </row>
    <row r="33" spans="1:25" ht="19.5" customHeight="1">
      <c r="A33" s="279" t="s">
        <v>159</v>
      </c>
      <c r="B33" s="280">
        <v>1160.213</v>
      </c>
      <c r="C33" s="281">
        <v>1086.8490000000002</v>
      </c>
      <c r="D33" s="282">
        <v>1.466</v>
      </c>
      <c r="E33" s="303">
        <v>2.258</v>
      </c>
      <c r="F33" s="282">
        <f>SUM(B33:E33)</f>
        <v>2250.7859999999996</v>
      </c>
      <c r="G33" s="283">
        <f>F33/$F$9</f>
        <v>0.04153820311200366</v>
      </c>
      <c r="H33" s="280">
        <v>924.3459999999999</v>
      </c>
      <c r="I33" s="281">
        <v>998.688</v>
      </c>
      <c r="J33" s="282">
        <v>0</v>
      </c>
      <c r="K33" s="281">
        <v>0</v>
      </c>
      <c r="L33" s="282">
        <f>SUM(H33:K33)</f>
        <v>1923.0339999999999</v>
      </c>
      <c r="M33" s="312">
        <f>IF(ISERROR(F33/L33-1),"         /0",(F33/L33-1))</f>
        <v>0.1704348441057204</v>
      </c>
      <c r="N33" s="313">
        <v>1160.213</v>
      </c>
      <c r="O33" s="281">
        <v>1086.8490000000002</v>
      </c>
      <c r="P33" s="282">
        <v>1.466</v>
      </c>
      <c r="Q33" s="281">
        <v>2.258</v>
      </c>
      <c r="R33" s="282">
        <f>SUM(N33:Q33)</f>
        <v>2250.7859999999996</v>
      </c>
      <c r="S33" s="314">
        <f>R33/$R$9</f>
        <v>0.04153820311200366</v>
      </c>
      <c r="T33" s="280">
        <v>924.3459999999999</v>
      </c>
      <c r="U33" s="281">
        <v>998.688</v>
      </c>
      <c r="V33" s="282">
        <v>0</v>
      </c>
      <c r="W33" s="303">
        <v>0</v>
      </c>
      <c r="X33" s="282">
        <f>SUM(T33:W33)</f>
        <v>1923.0339999999999</v>
      </c>
      <c r="Y33" s="285">
        <f t="shared" si="9"/>
        <v>0.1704348441057204</v>
      </c>
    </row>
    <row r="34" spans="1:25" ht="19.5" customHeight="1">
      <c r="A34" s="286" t="s">
        <v>175</v>
      </c>
      <c r="B34" s="287">
        <v>1036.1760000000002</v>
      </c>
      <c r="C34" s="288">
        <v>850.1680000000001</v>
      </c>
      <c r="D34" s="289">
        <v>0</v>
      </c>
      <c r="E34" s="306">
        <v>0</v>
      </c>
      <c r="F34" s="289">
        <f>SUM(B34:E34)</f>
        <v>1886.3440000000003</v>
      </c>
      <c r="G34" s="290">
        <f>F34/$F$9</f>
        <v>0.034812434505594694</v>
      </c>
      <c r="H34" s="287">
        <v>923</v>
      </c>
      <c r="I34" s="288">
        <v>1310.2789999999998</v>
      </c>
      <c r="J34" s="289"/>
      <c r="K34" s="288"/>
      <c r="L34" s="289">
        <f>SUM(H34:K34)</f>
        <v>2233.2789999999995</v>
      </c>
      <c r="M34" s="315">
        <f>IF(ISERROR(F34/L34-1),"         /0",(F34/L34-1))</f>
        <v>-0.15534780920789537</v>
      </c>
      <c r="N34" s="316">
        <v>1036.1760000000002</v>
      </c>
      <c r="O34" s="288">
        <v>850.1680000000001</v>
      </c>
      <c r="P34" s="289"/>
      <c r="Q34" s="288"/>
      <c r="R34" s="289">
        <f>SUM(N34:Q34)</f>
        <v>1886.3440000000003</v>
      </c>
      <c r="S34" s="317">
        <f>R34/$R$9</f>
        <v>0.034812434505594694</v>
      </c>
      <c r="T34" s="287">
        <v>923</v>
      </c>
      <c r="U34" s="288">
        <v>1310.2789999999998</v>
      </c>
      <c r="V34" s="289"/>
      <c r="W34" s="288"/>
      <c r="X34" s="289">
        <f>SUM(T34:W34)</f>
        <v>2233.2789999999995</v>
      </c>
      <c r="Y34" s="292">
        <f t="shared" si="9"/>
        <v>-0.15534780920789537</v>
      </c>
    </row>
    <row r="35" spans="1:25" ht="19.5" customHeight="1">
      <c r="A35" s="286" t="s">
        <v>184</v>
      </c>
      <c r="B35" s="287">
        <v>306.967</v>
      </c>
      <c r="C35" s="288">
        <v>591.6440000000001</v>
      </c>
      <c r="D35" s="289">
        <v>0</v>
      </c>
      <c r="E35" s="306">
        <v>0</v>
      </c>
      <c r="F35" s="289">
        <f>SUM(B35:E35)</f>
        <v>898.6110000000001</v>
      </c>
      <c r="G35" s="290">
        <f>F35/$F$9</f>
        <v>0.016583845037547208</v>
      </c>
      <c r="H35" s="287">
        <v>214.046</v>
      </c>
      <c r="I35" s="288">
        <v>368.107</v>
      </c>
      <c r="J35" s="289"/>
      <c r="K35" s="288"/>
      <c r="L35" s="289">
        <f>SUM(H35:K35)</f>
        <v>582.153</v>
      </c>
      <c r="M35" s="315">
        <f>IF(ISERROR(F35/L35-1),"         /0",(F35/L35-1))</f>
        <v>0.5435993630540426</v>
      </c>
      <c r="N35" s="316">
        <v>306.967</v>
      </c>
      <c r="O35" s="288">
        <v>591.6440000000001</v>
      </c>
      <c r="P35" s="289"/>
      <c r="Q35" s="288"/>
      <c r="R35" s="289">
        <f>SUM(N35:Q35)</f>
        <v>898.6110000000001</v>
      </c>
      <c r="S35" s="317">
        <f>R35/$R$9</f>
        <v>0.016583845037547208</v>
      </c>
      <c r="T35" s="287">
        <v>214.046</v>
      </c>
      <c r="U35" s="288">
        <v>368.107</v>
      </c>
      <c r="V35" s="289"/>
      <c r="W35" s="288"/>
      <c r="X35" s="289">
        <f>SUM(T35:W35)</f>
        <v>582.153</v>
      </c>
      <c r="Y35" s="292">
        <f t="shared" si="9"/>
        <v>0.5435993630540426</v>
      </c>
    </row>
    <row r="36" spans="1:25" ht="19.5" customHeight="1">
      <c r="A36" s="286" t="s">
        <v>185</v>
      </c>
      <c r="B36" s="287">
        <v>268.149</v>
      </c>
      <c r="C36" s="288">
        <v>266.077</v>
      </c>
      <c r="D36" s="289">
        <v>0</v>
      </c>
      <c r="E36" s="306">
        <v>0</v>
      </c>
      <c r="F36" s="289">
        <f aca="true" t="shared" si="10" ref="F36:F41">SUM(B36:E36)</f>
        <v>534.226</v>
      </c>
      <c r="G36" s="290">
        <f aca="true" t="shared" si="11" ref="G36:G41">F36/$F$9</f>
        <v>0.009859128364808236</v>
      </c>
      <c r="H36" s="287">
        <v>184.20499999999998</v>
      </c>
      <c r="I36" s="288">
        <v>165.334</v>
      </c>
      <c r="J36" s="289"/>
      <c r="K36" s="288"/>
      <c r="L36" s="289">
        <f aca="true" t="shared" si="12" ref="L36:L41">SUM(H36:K36)</f>
        <v>349.539</v>
      </c>
      <c r="M36" s="315">
        <f aca="true" t="shared" si="13" ref="M36:M41">IF(ISERROR(F36/L36-1),"         /0",(F36/L36-1))</f>
        <v>0.5283730856928699</v>
      </c>
      <c r="N36" s="316">
        <v>268.149</v>
      </c>
      <c r="O36" s="288">
        <v>266.077</v>
      </c>
      <c r="P36" s="289"/>
      <c r="Q36" s="288"/>
      <c r="R36" s="289">
        <f aca="true" t="shared" si="14" ref="R36:R41">SUM(N36:Q36)</f>
        <v>534.226</v>
      </c>
      <c r="S36" s="317">
        <f aca="true" t="shared" si="15" ref="S36:S41">R36/$R$9</f>
        <v>0.009859128364808236</v>
      </c>
      <c r="T36" s="287">
        <v>184.20499999999998</v>
      </c>
      <c r="U36" s="288">
        <v>165.334</v>
      </c>
      <c r="V36" s="289"/>
      <c r="W36" s="288"/>
      <c r="X36" s="289">
        <f aca="true" t="shared" si="16" ref="X36:X41">SUM(T36:W36)</f>
        <v>349.539</v>
      </c>
      <c r="Y36" s="292">
        <f aca="true" t="shared" si="17" ref="Y36:Y41">IF(ISERROR(R36/X36-1),"         /0",IF(R36/X36&gt;5,"  *  ",(R36/X36-1)))</f>
        <v>0.5283730856928699</v>
      </c>
    </row>
    <row r="37" spans="1:25" ht="19.5" customHeight="1">
      <c r="A37" s="286" t="s">
        <v>179</v>
      </c>
      <c r="B37" s="287">
        <v>118.951</v>
      </c>
      <c r="C37" s="288">
        <v>46.071</v>
      </c>
      <c r="D37" s="289">
        <v>224.779</v>
      </c>
      <c r="E37" s="306">
        <v>59.211</v>
      </c>
      <c r="F37" s="289">
        <f t="shared" si="10"/>
        <v>449.012</v>
      </c>
      <c r="G37" s="290">
        <f t="shared" si="11"/>
        <v>0.00828650598312189</v>
      </c>
      <c r="H37" s="287">
        <v>32.919</v>
      </c>
      <c r="I37" s="288">
        <v>19.906</v>
      </c>
      <c r="J37" s="289"/>
      <c r="K37" s="288"/>
      <c r="L37" s="289">
        <f t="shared" si="12"/>
        <v>52.824999999999996</v>
      </c>
      <c r="M37" s="315">
        <f t="shared" si="13"/>
        <v>7.499990534784667</v>
      </c>
      <c r="N37" s="316">
        <v>118.951</v>
      </c>
      <c r="O37" s="288">
        <v>46.071</v>
      </c>
      <c r="P37" s="289">
        <v>224.779</v>
      </c>
      <c r="Q37" s="288">
        <v>59.211</v>
      </c>
      <c r="R37" s="289">
        <f t="shared" si="14"/>
        <v>449.012</v>
      </c>
      <c r="S37" s="317">
        <f t="shared" si="15"/>
        <v>0.00828650598312189</v>
      </c>
      <c r="T37" s="287">
        <v>32.919</v>
      </c>
      <c r="U37" s="288">
        <v>19.906</v>
      </c>
      <c r="V37" s="289"/>
      <c r="W37" s="288"/>
      <c r="X37" s="289">
        <f t="shared" si="16"/>
        <v>52.824999999999996</v>
      </c>
      <c r="Y37" s="292" t="str">
        <f t="shared" si="17"/>
        <v>  *  </v>
      </c>
    </row>
    <row r="38" spans="1:25" ht="19.5" customHeight="1">
      <c r="A38" s="286" t="s">
        <v>174</v>
      </c>
      <c r="B38" s="287">
        <v>125.99600000000001</v>
      </c>
      <c r="C38" s="288">
        <v>105.217</v>
      </c>
      <c r="D38" s="289">
        <v>61.442</v>
      </c>
      <c r="E38" s="306">
        <v>0</v>
      </c>
      <c r="F38" s="289">
        <f t="shared" si="10"/>
        <v>292.65500000000003</v>
      </c>
      <c r="G38" s="290">
        <f t="shared" si="11"/>
        <v>0.005400941196428018</v>
      </c>
      <c r="H38" s="287">
        <v>155.911</v>
      </c>
      <c r="I38" s="288">
        <v>181.035</v>
      </c>
      <c r="J38" s="289"/>
      <c r="K38" s="288"/>
      <c r="L38" s="289">
        <f t="shared" si="12"/>
        <v>336.946</v>
      </c>
      <c r="M38" s="315">
        <f t="shared" si="13"/>
        <v>-0.1314483626456464</v>
      </c>
      <c r="N38" s="316">
        <v>125.99600000000001</v>
      </c>
      <c r="O38" s="288">
        <v>105.217</v>
      </c>
      <c r="P38" s="289">
        <v>61.442</v>
      </c>
      <c r="Q38" s="288"/>
      <c r="R38" s="289">
        <f t="shared" si="14"/>
        <v>292.65500000000003</v>
      </c>
      <c r="S38" s="317">
        <f t="shared" si="15"/>
        <v>0.005400941196428018</v>
      </c>
      <c r="T38" s="287">
        <v>155.911</v>
      </c>
      <c r="U38" s="288">
        <v>181.035</v>
      </c>
      <c r="V38" s="289"/>
      <c r="W38" s="288"/>
      <c r="X38" s="289">
        <f t="shared" si="16"/>
        <v>336.946</v>
      </c>
      <c r="Y38" s="292">
        <f t="shared" si="17"/>
        <v>-0.1314483626456464</v>
      </c>
    </row>
    <row r="39" spans="1:25" ht="19.5" customHeight="1">
      <c r="A39" s="286" t="s">
        <v>177</v>
      </c>
      <c r="B39" s="287">
        <v>70.095</v>
      </c>
      <c r="C39" s="288">
        <v>204.247</v>
      </c>
      <c r="D39" s="289">
        <v>0</v>
      </c>
      <c r="E39" s="306">
        <v>0</v>
      </c>
      <c r="F39" s="289">
        <f t="shared" si="10"/>
        <v>274.342</v>
      </c>
      <c r="G39" s="290">
        <f t="shared" si="11"/>
        <v>0.005062975208728555</v>
      </c>
      <c r="H39" s="287">
        <v>103.39</v>
      </c>
      <c r="I39" s="288">
        <v>200.637</v>
      </c>
      <c r="J39" s="289"/>
      <c r="K39" s="288"/>
      <c r="L39" s="289">
        <f t="shared" si="12"/>
        <v>304.027</v>
      </c>
      <c r="M39" s="315">
        <f t="shared" si="13"/>
        <v>-0.09763935439944482</v>
      </c>
      <c r="N39" s="316">
        <v>70.095</v>
      </c>
      <c r="O39" s="288">
        <v>204.247</v>
      </c>
      <c r="P39" s="289"/>
      <c r="Q39" s="288"/>
      <c r="R39" s="289">
        <f t="shared" si="14"/>
        <v>274.342</v>
      </c>
      <c r="S39" s="317">
        <f t="shared" si="15"/>
        <v>0.005062975208728555</v>
      </c>
      <c r="T39" s="287">
        <v>103.39</v>
      </c>
      <c r="U39" s="288">
        <v>200.637</v>
      </c>
      <c r="V39" s="289"/>
      <c r="W39" s="288"/>
      <c r="X39" s="289">
        <f t="shared" si="16"/>
        <v>304.027</v>
      </c>
      <c r="Y39" s="292">
        <f t="shared" si="17"/>
        <v>-0.09763935439944482</v>
      </c>
    </row>
    <row r="40" spans="1:25" ht="19.5" customHeight="1">
      <c r="A40" s="286" t="s">
        <v>173</v>
      </c>
      <c r="B40" s="287">
        <v>147.236</v>
      </c>
      <c r="C40" s="288">
        <v>124.489</v>
      </c>
      <c r="D40" s="289">
        <v>0</v>
      </c>
      <c r="E40" s="306">
        <v>0</v>
      </c>
      <c r="F40" s="289">
        <f t="shared" si="10"/>
        <v>271.725</v>
      </c>
      <c r="G40" s="290">
        <f t="shared" si="11"/>
        <v>0.00501467853479149</v>
      </c>
      <c r="H40" s="287">
        <v>64.292</v>
      </c>
      <c r="I40" s="288">
        <v>47.121</v>
      </c>
      <c r="J40" s="289"/>
      <c r="K40" s="288"/>
      <c r="L40" s="289">
        <f t="shared" si="12"/>
        <v>111.41300000000001</v>
      </c>
      <c r="M40" s="315">
        <f t="shared" si="13"/>
        <v>1.438898512740883</v>
      </c>
      <c r="N40" s="316">
        <v>147.236</v>
      </c>
      <c r="O40" s="288">
        <v>124.489</v>
      </c>
      <c r="P40" s="289"/>
      <c r="Q40" s="288"/>
      <c r="R40" s="289">
        <f t="shared" si="14"/>
        <v>271.725</v>
      </c>
      <c r="S40" s="317">
        <f t="shared" si="15"/>
        <v>0.00501467853479149</v>
      </c>
      <c r="T40" s="287">
        <v>64.292</v>
      </c>
      <c r="U40" s="288">
        <v>47.121</v>
      </c>
      <c r="V40" s="289"/>
      <c r="W40" s="288"/>
      <c r="X40" s="289">
        <f t="shared" si="16"/>
        <v>111.41300000000001</v>
      </c>
      <c r="Y40" s="292">
        <f t="shared" si="17"/>
        <v>1.438898512740883</v>
      </c>
    </row>
    <row r="41" spans="1:25" ht="19.5" customHeight="1">
      <c r="A41" s="286" t="s">
        <v>206</v>
      </c>
      <c r="B41" s="287">
        <v>0</v>
      </c>
      <c r="C41" s="288">
        <v>164.99099999999999</v>
      </c>
      <c r="D41" s="289">
        <v>0</v>
      </c>
      <c r="E41" s="306">
        <v>0</v>
      </c>
      <c r="F41" s="289">
        <f t="shared" si="10"/>
        <v>164.99099999999999</v>
      </c>
      <c r="G41" s="290">
        <f t="shared" si="11"/>
        <v>0.0030449050552351915</v>
      </c>
      <c r="H41" s="287"/>
      <c r="I41" s="288">
        <v>221.767</v>
      </c>
      <c r="J41" s="289"/>
      <c r="K41" s="288"/>
      <c r="L41" s="289">
        <f t="shared" si="12"/>
        <v>221.767</v>
      </c>
      <c r="M41" s="315">
        <f t="shared" si="13"/>
        <v>-0.25601644969720483</v>
      </c>
      <c r="N41" s="316"/>
      <c r="O41" s="288">
        <v>164.99099999999999</v>
      </c>
      <c r="P41" s="289"/>
      <c r="Q41" s="288"/>
      <c r="R41" s="289">
        <f t="shared" si="14"/>
        <v>164.99099999999999</v>
      </c>
      <c r="S41" s="317">
        <f t="shared" si="15"/>
        <v>0.0030449050552351915</v>
      </c>
      <c r="T41" s="287"/>
      <c r="U41" s="288">
        <v>221.767</v>
      </c>
      <c r="V41" s="289"/>
      <c r="W41" s="288"/>
      <c r="X41" s="289">
        <f t="shared" si="16"/>
        <v>221.767</v>
      </c>
      <c r="Y41" s="292">
        <f t="shared" si="17"/>
        <v>-0.25601644969720483</v>
      </c>
    </row>
    <row r="42" spans="1:25" ht="19.5" customHeight="1">
      <c r="A42" s="286" t="s">
        <v>202</v>
      </c>
      <c r="B42" s="287">
        <v>0</v>
      </c>
      <c r="C42" s="288">
        <v>0</v>
      </c>
      <c r="D42" s="289">
        <v>0</v>
      </c>
      <c r="E42" s="306">
        <v>143.774</v>
      </c>
      <c r="F42" s="289">
        <f aca="true" t="shared" si="18" ref="F42:F47">SUM(B42:E42)</f>
        <v>143.774</v>
      </c>
      <c r="G42" s="290">
        <f aca="true" t="shared" si="19" ref="G42:G47">F42/$F$9</f>
        <v>0.002653345815295286</v>
      </c>
      <c r="H42" s="287">
        <v>0</v>
      </c>
      <c r="I42" s="288">
        <v>0</v>
      </c>
      <c r="J42" s="289">
        <v>41.823</v>
      </c>
      <c r="K42" s="288">
        <v>79.55699999999999</v>
      </c>
      <c r="L42" s="289">
        <f aca="true" t="shared" si="20" ref="L42:L47">SUM(H42:K42)</f>
        <v>121.38</v>
      </c>
      <c r="M42" s="315">
        <f aca="true" t="shared" si="21" ref="M42:M47">IF(ISERROR(F42/L42-1),"         /0",(F42/L42-1))</f>
        <v>0.18449497446037233</v>
      </c>
      <c r="N42" s="316">
        <v>0</v>
      </c>
      <c r="O42" s="288">
        <v>0</v>
      </c>
      <c r="P42" s="289"/>
      <c r="Q42" s="288">
        <v>143.774</v>
      </c>
      <c r="R42" s="289">
        <f aca="true" t="shared" si="22" ref="R42:R47">SUM(N42:Q42)</f>
        <v>143.774</v>
      </c>
      <c r="S42" s="317">
        <f aca="true" t="shared" si="23" ref="S42:S47">R42/$R$9</f>
        <v>0.002653345815295286</v>
      </c>
      <c r="T42" s="287">
        <v>0</v>
      </c>
      <c r="U42" s="288">
        <v>0</v>
      </c>
      <c r="V42" s="289">
        <v>41.823</v>
      </c>
      <c r="W42" s="288">
        <v>79.55699999999999</v>
      </c>
      <c r="X42" s="289">
        <f aca="true" t="shared" si="24" ref="X42:X47">SUM(T42:W42)</f>
        <v>121.38</v>
      </c>
      <c r="Y42" s="292">
        <f aca="true" t="shared" si="25" ref="Y42:Y47">IF(ISERROR(R42/X42-1),"         /0",IF(R42/X42&gt;5,"  *  ",(R42/X42-1)))</f>
        <v>0.18449497446037233</v>
      </c>
    </row>
    <row r="43" spans="1:25" ht="19.5" customHeight="1">
      <c r="A43" s="286" t="s">
        <v>209</v>
      </c>
      <c r="B43" s="287">
        <v>0</v>
      </c>
      <c r="C43" s="288">
        <v>113.04400000000001</v>
      </c>
      <c r="D43" s="289">
        <v>0</v>
      </c>
      <c r="E43" s="306">
        <v>0</v>
      </c>
      <c r="F43" s="289">
        <f t="shared" si="18"/>
        <v>113.04400000000001</v>
      </c>
      <c r="G43" s="290">
        <f t="shared" si="19"/>
        <v>0.002086224382323927</v>
      </c>
      <c r="H43" s="287"/>
      <c r="I43" s="288">
        <v>76.29299999999999</v>
      </c>
      <c r="J43" s="289"/>
      <c r="K43" s="288"/>
      <c r="L43" s="289">
        <f t="shared" si="20"/>
        <v>76.29299999999999</v>
      </c>
      <c r="M43" s="315">
        <f t="shared" si="21"/>
        <v>0.48170867576317655</v>
      </c>
      <c r="N43" s="316"/>
      <c r="O43" s="288">
        <v>113.04400000000001</v>
      </c>
      <c r="P43" s="289"/>
      <c r="Q43" s="288"/>
      <c r="R43" s="289">
        <f t="shared" si="22"/>
        <v>113.04400000000001</v>
      </c>
      <c r="S43" s="317">
        <f t="shared" si="23"/>
        <v>0.002086224382323927</v>
      </c>
      <c r="T43" s="287"/>
      <c r="U43" s="288">
        <v>76.29299999999999</v>
      </c>
      <c r="V43" s="289"/>
      <c r="W43" s="288"/>
      <c r="X43" s="289">
        <f t="shared" si="24"/>
        <v>76.29299999999999</v>
      </c>
      <c r="Y43" s="292">
        <f t="shared" si="25"/>
        <v>0.48170867576317655</v>
      </c>
    </row>
    <row r="44" spans="1:25" ht="19.5" customHeight="1">
      <c r="A44" s="286" t="s">
        <v>182</v>
      </c>
      <c r="B44" s="287">
        <v>76.57200000000002</v>
      </c>
      <c r="C44" s="288">
        <v>11.624</v>
      </c>
      <c r="D44" s="289">
        <v>0</v>
      </c>
      <c r="E44" s="306">
        <v>0</v>
      </c>
      <c r="F44" s="289">
        <f t="shared" si="18"/>
        <v>88.19600000000001</v>
      </c>
      <c r="G44" s="290">
        <f t="shared" si="19"/>
        <v>0.0016276551221068</v>
      </c>
      <c r="H44" s="287">
        <v>23.362</v>
      </c>
      <c r="I44" s="288">
        <v>6.77</v>
      </c>
      <c r="J44" s="289"/>
      <c r="K44" s="288"/>
      <c r="L44" s="289">
        <f t="shared" si="20"/>
        <v>30.131999999999998</v>
      </c>
      <c r="M44" s="315">
        <f t="shared" si="21"/>
        <v>1.9269879198194615</v>
      </c>
      <c r="N44" s="316">
        <v>76.57200000000002</v>
      </c>
      <c r="O44" s="288">
        <v>11.624</v>
      </c>
      <c r="P44" s="289"/>
      <c r="Q44" s="288"/>
      <c r="R44" s="289">
        <f t="shared" si="22"/>
        <v>88.19600000000001</v>
      </c>
      <c r="S44" s="317">
        <f t="shared" si="23"/>
        <v>0.0016276551221068</v>
      </c>
      <c r="T44" s="287">
        <v>23.362</v>
      </c>
      <c r="U44" s="288">
        <v>6.77</v>
      </c>
      <c r="V44" s="289"/>
      <c r="W44" s="288"/>
      <c r="X44" s="289">
        <f t="shared" si="24"/>
        <v>30.131999999999998</v>
      </c>
      <c r="Y44" s="292">
        <f t="shared" si="25"/>
        <v>1.9269879198194615</v>
      </c>
    </row>
    <row r="45" spans="1:25" ht="19.5" customHeight="1">
      <c r="A45" s="286" t="s">
        <v>198</v>
      </c>
      <c r="B45" s="287">
        <v>47.315</v>
      </c>
      <c r="C45" s="288">
        <v>36.309</v>
      </c>
      <c r="D45" s="289">
        <v>0</v>
      </c>
      <c r="E45" s="306">
        <v>0</v>
      </c>
      <c r="F45" s="289">
        <f t="shared" si="18"/>
        <v>83.624</v>
      </c>
      <c r="G45" s="290">
        <f t="shared" si="19"/>
        <v>0.0015432789687861016</v>
      </c>
      <c r="H45" s="287">
        <v>23.478</v>
      </c>
      <c r="I45" s="288">
        <v>51.527</v>
      </c>
      <c r="J45" s="289"/>
      <c r="K45" s="288"/>
      <c r="L45" s="289">
        <f t="shared" si="20"/>
        <v>75.005</v>
      </c>
      <c r="M45" s="315">
        <f t="shared" si="21"/>
        <v>0.11491233917738808</v>
      </c>
      <c r="N45" s="316">
        <v>47.315</v>
      </c>
      <c r="O45" s="288">
        <v>36.309</v>
      </c>
      <c r="P45" s="289"/>
      <c r="Q45" s="288"/>
      <c r="R45" s="289">
        <f t="shared" si="22"/>
        <v>83.624</v>
      </c>
      <c r="S45" s="317">
        <f t="shared" si="23"/>
        <v>0.0015432789687861016</v>
      </c>
      <c r="T45" s="287">
        <v>23.478</v>
      </c>
      <c r="U45" s="288">
        <v>51.527</v>
      </c>
      <c r="V45" s="289"/>
      <c r="W45" s="288"/>
      <c r="X45" s="289">
        <f t="shared" si="24"/>
        <v>75.005</v>
      </c>
      <c r="Y45" s="292">
        <f t="shared" si="25"/>
        <v>0.11491233917738808</v>
      </c>
    </row>
    <row r="46" spans="1:25" ht="19.5" customHeight="1">
      <c r="A46" s="286" t="s">
        <v>211</v>
      </c>
      <c r="B46" s="287">
        <v>0</v>
      </c>
      <c r="C46" s="288">
        <v>76.316</v>
      </c>
      <c r="D46" s="289">
        <v>0</v>
      </c>
      <c r="E46" s="306">
        <v>0</v>
      </c>
      <c r="F46" s="289">
        <f t="shared" si="18"/>
        <v>76.316</v>
      </c>
      <c r="G46" s="290">
        <f t="shared" si="19"/>
        <v>0.0014084099993049858</v>
      </c>
      <c r="H46" s="287"/>
      <c r="I46" s="288">
        <v>60.974000000000004</v>
      </c>
      <c r="J46" s="289"/>
      <c r="K46" s="288"/>
      <c r="L46" s="289">
        <f t="shared" si="20"/>
        <v>60.974000000000004</v>
      </c>
      <c r="M46" s="315">
        <f t="shared" si="21"/>
        <v>0.25161544264768576</v>
      </c>
      <c r="N46" s="316"/>
      <c r="O46" s="288">
        <v>76.316</v>
      </c>
      <c r="P46" s="289"/>
      <c r="Q46" s="288"/>
      <c r="R46" s="289">
        <f t="shared" si="22"/>
        <v>76.316</v>
      </c>
      <c r="S46" s="317">
        <f t="shared" si="23"/>
        <v>0.0014084099993049858</v>
      </c>
      <c r="T46" s="287"/>
      <c r="U46" s="288">
        <v>60.974000000000004</v>
      </c>
      <c r="V46" s="289"/>
      <c r="W46" s="288"/>
      <c r="X46" s="289">
        <f t="shared" si="24"/>
        <v>60.974000000000004</v>
      </c>
      <c r="Y46" s="292">
        <f t="shared" si="25"/>
        <v>0.25161544264768576</v>
      </c>
    </row>
    <row r="47" spans="1:25" ht="19.5" customHeight="1">
      <c r="A47" s="286" t="s">
        <v>205</v>
      </c>
      <c r="B47" s="287">
        <v>0</v>
      </c>
      <c r="C47" s="288">
        <v>0</v>
      </c>
      <c r="D47" s="289">
        <v>0</v>
      </c>
      <c r="E47" s="306">
        <v>70.345</v>
      </c>
      <c r="F47" s="289">
        <f t="shared" si="18"/>
        <v>70.345</v>
      </c>
      <c r="G47" s="290">
        <f t="shared" si="19"/>
        <v>0.0012982153336274073</v>
      </c>
      <c r="H47" s="287"/>
      <c r="I47" s="288"/>
      <c r="J47" s="289"/>
      <c r="K47" s="288"/>
      <c r="L47" s="289">
        <f t="shared" si="20"/>
        <v>0</v>
      </c>
      <c r="M47" s="315" t="str">
        <f t="shared" si="21"/>
        <v>         /0</v>
      </c>
      <c r="N47" s="316"/>
      <c r="O47" s="288"/>
      <c r="P47" s="289"/>
      <c r="Q47" s="288">
        <v>70.345</v>
      </c>
      <c r="R47" s="289">
        <f t="shared" si="22"/>
        <v>70.345</v>
      </c>
      <c r="S47" s="317">
        <f t="shared" si="23"/>
        <v>0.0012982153336274073</v>
      </c>
      <c r="T47" s="287"/>
      <c r="U47" s="288"/>
      <c r="V47" s="289"/>
      <c r="W47" s="288"/>
      <c r="X47" s="289">
        <f t="shared" si="24"/>
        <v>0</v>
      </c>
      <c r="Y47" s="292" t="str">
        <f t="shared" si="25"/>
        <v>         /0</v>
      </c>
    </row>
    <row r="48" spans="1:25" ht="19.5" customHeight="1" thickBot="1">
      <c r="A48" s="286" t="s">
        <v>171</v>
      </c>
      <c r="B48" s="287">
        <v>28.287</v>
      </c>
      <c r="C48" s="288">
        <v>13.1</v>
      </c>
      <c r="D48" s="289">
        <v>36.544</v>
      </c>
      <c r="E48" s="306">
        <v>8.205</v>
      </c>
      <c r="F48" s="289">
        <f>SUM(B48:E48)</f>
        <v>86.136</v>
      </c>
      <c r="G48" s="290">
        <f>F48/$F$9</f>
        <v>0.0015896378701731517</v>
      </c>
      <c r="H48" s="287">
        <v>138.333</v>
      </c>
      <c r="I48" s="288">
        <v>79.041</v>
      </c>
      <c r="J48" s="289">
        <v>300.99399999999997</v>
      </c>
      <c r="K48" s="288">
        <v>216.607</v>
      </c>
      <c r="L48" s="289">
        <f>SUM(H48:K48)</f>
        <v>734.9749999999999</v>
      </c>
      <c r="M48" s="315">
        <f>IF(ISERROR(F48/L48-1),"         /0",(F48/L48-1))</f>
        <v>-0.8828041770128235</v>
      </c>
      <c r="N48" s="316">
        <v>28.287</v>
      </c>
      <c r="O48" s="288">
        <v>13.1</v>
      </c>
      <c r="P48" s="289">
        <v>36.544</v>
      </c>
      <c r="Q48" s="288">
        <v>8.205</v>
      </c>
      <c r="R48" s="289">
        <f>SUM(N48:Q48)</f>
        <v>86.136</v>
      </c>
      <c r="S48" s="317">
        <f>R48/$R$9</f>
        <v>0.0015896378701731517</v>
      </c>
      <c r="T48" s="287">
        <v>138.333</v>
      </c>
      <c r="U48" s="288">
        <v>79.041</v>
      </c>
      <c r="V48" s="289">
        <v>300.99399999999997</v>
      </c>
      <c r="W48" s="288">
        <v>216.607</v>
      </c>
      <c r="X48" s="289">
        <f>SUM(T48:W48)</f>
        <v>734.9749999999999</v>
      </c>
      <c r="Y48" s="292">
        <f>IF(ISERROR(R48/X48-1),"         /0",IF(R48/X48&gt;5,"  *  ",(R48/X48-1)))</f>
        <v>-0.8828041770128235</v>
      </c>
    </row>
    <row r="49" spans="1:25" s="119" customFormat="1" ht="19.5" customHeight="1">
      <c r="A49" s="126" t="s">
        <v>51</v>
      </c>
      <c r="B49" s="123">
        <f>SUM(B50:B59)</f>
        <v>2804.9659999999994</v>
      </c>
      <c r="C49" s="122">
        <f>SUM(C50:C59)</f>
        <v>2433.6570000000006</v>
      </c>
      <c r="D49" s="121">
        <f>SUM(D50:D59)</f>
        <v>389.371</v>
      </c>
      <c r="E49" s="122">
        <f>SUM(E50:E59)</f>
        <v>300.487</v>
      </c>
      <c r="F49" s="121">
        <f>SUM(B49:E49)</f>
        <v>5928.481</v>
      </c>
      <c r="G49" s="124">
        <f>F49/$F$9</f>
        <v>0.10940997852468186</v>
      </c>
      <c r="H49" s="123">
        <f>SUM(H50:H59)</f>
        <v>2200.9579999999996</v>
      </c>
      <c r="I49" s="122">
        <f>SUM(I50:I59)</f>
        <v>2325.6530000000002</v>
      </c>
      <c r="J49" s="121">
        <f>SUM(J50:J59)</f>
        <v>477.315</v>
      </c>
      <c r="K49" s="122">
        <f>SUM(K50:K59)</f>
        <v>258.997</v>
      </c>
      <c r="L49" s="121">
        <f>SUM(H49:K49)</f>
        <v>5262.923</v>
      </c>
      <c r="M49" s="224">
        <f>IF(ISERROR(F49/L49-1),"         /0",(F49/L49-1))</f>
        <v>0.12646166398406367</v>
      </c>
      <c r="N49" s="227">
        <f>SUM(N50:N59)</f>
        <v>2804.9659999999994</v>
      </c>
      <c r="O49" s="122">
        <f>SUM(O50:O59)</f>
        <v>2433.6570000000006</v>
      </c>
      <c r="P49" s="121">
        <f>SUM(P50:P59)</f>
        <v>389.371</v>
      </c>
      <c r="Q49" s="122">
        <f>SUM(Q50:Q59)</f>
        <v>300.487</v>
      </c>
      <c r="R49" s="121">
        <f>SUM(N49:Q49)</f>
        <v>5928.481</v>
      </c>
      <c r="S49" s="239">
        <f>R49/$R$9</f>
        <v>0.10940997852468186</v>
      </c>
      <c r="T49" s="123">
        <f>SUM(T50:T59)</f>
        <v>2200.9579999999996</v>
      </c>
      <c r="U49" s="122">
        <f>SUM(U50:U59)</f>
        <v>2325.6530000000002</v>
      </c>
      <c r="V49" s="121">
        <f>SUM(V50:V59)</f>
        <v>477.315</v>
      </c>
      <c r="W49" s="122">
        <f>SUM(W50:W59)</f>
        <v>258.997</v>
      </c>
      <c r="X49" s="121">
        <f>SUM(T49:W49)</f>
        <v>5262.923</v>
      </c>
      <c r="Y49" s="120">
        <f>IF(ISERROR(R49/X49-1),"         /0",IF(R49/X49&gt;5,"  *  ",(R49/X49-1)))</f>
        <v>0.12646166398406367</v>
      </c>
    </row>
    <row r="50" spans="1:25" ht="19.5" customHeight="1">
      <c r="A50" s="279" t="s">
        <v>159</v>
      </c>
      <c r="B50" s="280">
        <v>657.954</v>
      </c>
      <c r="C50" s="281">
        <v>1043.017</v>
      </c>
      <c r="D50" s="282">
        <v>0</v>
      </c>
      <c r="E50" s="281">
        <v>0</v>
      </c>
      <c r="F50" s="282">
        <f>SUM(B50:E50)</f>
        <v>1700.971</v>
      </c>
      <c r="G50" s="283">
        <f>F50/$F$9</f>
        <v>0.03139138011593638</v>
      </c>
      <c r="H50" s="280">
        <v>509.814</v>
      </c>
      <c r="I50" s="281">
        <v>923.95</v>
      </c>
      <c r="J50" s="282">
        <v>0</v>
      </c>
      <c r="K50" s="281"/>
      <c r="L50" s="282">
        <f>SUM(H50:K50)</f>
        <v>1433.7640000000001</v>
      </c>
      <c r="M50" s="312">
        <f>IF(ISERROR(F50/L50-1),"         /0",(F50/L50-1))</f>
        <v>0.18636749144210607</v>
      </c>
      <c r="N50" s="313">
        <v>657.954</v>
      </c>
      <c r="O50" s="281">
        <v>1043.017</v>
      </c>
      <c r="P50" s="282">
        <v>0</v>
      </c>
      <c r="Q50" s="281">
        <v>0</v>
      </c>
      <c r="R50" s="282">
        <f>SUM(N50:Q50)</f>
        <v>1700.971</v>
      </c>
      <c r="S50" s="314">
        <f>R50/$R$9</f>
        <v>0.03139138011593638</v>
      </c>
      <c r="T50" s="280">
        <v>509.814</v>
      </c>
      <c r="U50" s="281">
        <v>923.95</v>
      </c>
      <c r="V50" s="282">
        <v>0</v>
      </c>
      <c r="W50" s="281"/>
      <c r="X50" s="282">
        <f>SUM(T50:W50)</f>
        <v>1433.7640000000001</v>
      </c>
      <c r="Y50" s="285">
        <f>IF(ISERROR(R50/X50-1),"         /0",IF(R50/X50&gt;5,"  *  ",(R50/X50-1)))</f>
        <v>0.18636749144210607</v>
      </c>
    </row>
    <row r="51" spans="1:25" ht="19.5" customHeight="1">
      <c r="A51" s="286" t="s">
        <v>212</v>
      </c>
      <c r="B51" s="287">
        <v>858.8380000000001</v>
      </c>
      <c r="C51" s="288">
        <v>274.241</v>
      </c>
      <c r="D51" s="289">
        <v>0</v>
      </c>
      <c r="E51" s="288">
        <v>0</v>
      </c>
      <c r="F51" s="289">
        <f>SUM(B51:E51)</f>
        <v>1133.0790000000002</v>
      </c>
      <c r="G51" s="290">
        <f>F51/$F$9</f>
        <v>0.02091094650666301</v>
      </c>
      <c r="H51" s="287">
        <v>701.5010000000001</v>
      </c>
      <c r="I51" s="288">
        <v>285.474</v>
      </c>
      <c r="J51" s="289">
        <v>85.94</v>
      </c>
      <c r="K51" s="288">
        <v>22.25</v>
      </c>
      <c r="L51" s="289">
        <f>SUM(H51:K51)</f>
        <v>1095.1650000000002</v>
      </c>
      <c r="M51" s="315">
        <f>IF(ISERROR(F51/L51-1),"         /0",(F51/L51-1))</f>
        <v>0.03461944090616487</v>
      </c>
      <c r="N51" s="316">
        <v>858.8380000000001</v>
      </c>
      <c r="O51" s="288">
        <v>274.241</v>
      </c>
      <c r="P51" s="289"/>
      <c r="Q51" s="288"/>
      <c r="R51" s="289">
        <f>SUM(N51:Q51)</f>
        <v>1133.0790000000002</v>
      </c>
      <c r="S51" s="317">
        <f>R51/$R$9</f>
        <v>0.02091094650666301</v>
      </c>
      <c r="T51" s="287">
        <v>701.5010000000001</v>
      </c>
      <c r="U51" s="288">
        <v>285.474</v>
      </c>
      <c r="V51" s="289">
        <v>85.94</v>
      </c>
      <c r="W51" s="288">
        <v>22.25</v>
      </c>
      <c r="X51" s="289">
        <f>SUM(T51:W51)</f>
        <v>1095.1650000000002</v>
      </c>
      <c r="Y51" s="292">
        <f>IF(ISERROR(R51/X51-1),"         /0",IF(R51/X51&gt;5,"  *  ",(R51/X51-1)))</f>
        <v>0.03461944090616487</v>
      </c>
    </row>
    <row r="52" spans="1:25" ht="19.5" customHeight="1">
      <c r="A52" s="286" t="s">
        <v>214</v>
      </c>
      <c r="B52" s="287">
        <v>766.385</v>
      </c>
      <c r="C52" s="288">
        <v>38.739</v>
      </c>
      <c r="D52" s="289">
        <v>0</v>
      </c>
      <c r="E52" s="288">
        <v>0</v>
      </c>
      <c r="F52" s="289">
        <f>SUM(B52:E52)</f>
        <v>805.124</v>
      </c>
      <c r="G52" s="290">
        <f>F52/$F$9</f>
        <v>0.014858544633896265</v>
      </c>
      <c r="H52" s="287">
        <v>594.356</v>
      </c>
      <c r="I52" s="288">
        <v>94.819</v>
      </c>
      <c r="J52" s="289"/>
      <c r="K52" s="288"/>
      <c r="L52" s="289">
        <f>SUM(H52:K52)</f>
        <v>689.175</v>
      </c>
      <c r="M52" s="315">
        <f>IF(ISERROR(F52/L52-1),"         /0",(F52/L52-1))</f>
        <v>0.16824318932056448</v>
      </c>
      <c r="N52" s="316">
        <v>766.385</v>
      </c>
      <c r="O52" s="288">
        <v>38.739</v>
      </c>
      <c r="P52" s="289"/>
      <c r="Q52" s="288"/>
      <c r="R52" s="289">
        <f>SUM(N52:Q52)</f>
        <v>805.124</v>
      </c>
      <c r="S52" s="317">
        <f>R52/$R$9</f>
        <v>0.014858544633896265</v>
      </c>
      <c r="T52" s="287">
        <v>594.356</v>
      </c>
      <c r="U52" s="288">
        <v>94.819</v>
      </c>
      <c r="V52" s="289"/>
      <c r="W52" s="288"/>
      <c r="X52" s="289">
        <f>SUM(T52:W52)</f>
        <v>689.175</v>
      </c>
      <c r="Y52" s="292">
        <f>IF(ISERROR(R52/X52-1),"         /0",IF(R52/X52&gt;5,"  *  ",(R52/X52-1)))</f>
        <v>0.16824318932056448</v>
      </c>
    </row>
    <row r="53" spans="1:25" ht="19.5" customHeight="1">
      <c r="A53" s="286" t="s">
        <v>216</v>
      </c>
      <c r="B53" s="287">
        <v>0</v>
      </c>
      <c r="C53" s="288">
        <v>0</v>
      </c>
      <c r="D53" s="289">
        <v>389.371</v>
      </c>
      <c r="E53" s="288">
        <v>300.387</v>
      </c>
      <c r="F53" s="289">
        <f>SUM(B53:E53)</f>
        <v>689.758</v>
      </c>
      <c r="G53" s="290">
        <f>F53/$F$9</f>
        <v>0.012729467795751985</v>
      </c>
      <c r="H53" s="287"/>
      <c r="I53" s="288"/>
      <c r="J53" s="289">
        <v>391.375</v>
      </c>
      <c r="K53" s="288">
        <v>236.747</v>
      </c>
      <c r="L53" s="289">
        <f>SUM(H53:K53)</f>
        <v>628.1220000000001</v>
      </c>
      <c r="M53" s="315">
        <f>IF(ISERROR(F53/L53-1),"         /0",(F53/L53-1))</f>
        <v>0.09812743384247002</v>
      </c>
      <c r="N53" s="316"/>
      <c r="O53" s="288"/>
      <c r="P53" s="289">
        <v>389.371</v>
      </c>
      <c r="Q53" s="288">
        <v>300.387</v>
      </c>
      <c r="R53" s="289">
        <f>SUM(N53:Q53)</f>
        <v>689.758</v>
      </c>
      <c r="S53" s="317">
        <f>R53/$R$9</f>
        <v>0.012729467795751985</v>
      </c>
      <c r="T53" s="287"/>
      <c r="U53" s="288"/>
      <c r="V53" s="289">
        <v>391.375</v>
      </c>
      <c r="W53" s="288">
        <v>236.747</v>
      </c>
      <c r="X53" s="289">
        <f>SUM(T53:W53)</f>
        <v>628.1220000000001</v>
      </c>
      <c r="Y53" s="292">
        <f>IF(ISERROR(R53/X53-1),"         /0",IF(R53/X53&gt;5,"  *  ",(R53/X53-1)))</f>
        <v>0.09812743384247002</v>
      </c>
    </row>
    <row r="54" spans="1:25" ht="19.5" customHeight="1">
      <c r="A54" s="286" t="s">
        <v>186</v>
      </c>
      <c r="B54" s="287">
        <v>193.08399999999997</v>
      </c>
      <c r="C54" s="288">
        <v>315.28800000000007</v>
      </c>
      <c r="D54" s="289">
        <v>0</v>
      </c>
      <c r="E54" s="288">
        <v>0</v>
      </c>
      <c r="F54" s="289">
        <f>SUM(B54:E54)</f>
        <v>508.37200000000007</v>
      </c>
      <c r="G54" s="290">
        <f>F54/$F$9</f>
        <v>0.00938199339806429</v>
      </c>
      <c r="H54" s="287">
        <v>171.70199999999997</v>
      </c>
      <c r="I54" s="288">
        <v>299.652</v>
      </c>
      <c r="J54" s="289"/>
      <c r="K54" s="288"/>
      <c r="L54" s="289">
        <f>SUM(H54:K54)</f>
        <v>471.3539999999999</v>
      </c>
      <c r="M54" s="315">
        <f>IF(ISERROR(F54/L54-1),"         /0",(F54/L54-1))</f>
        <v>0.07853545318380695</v>
      </c>
      <c r="N54" s="316">
        <v>193.08399999999997</v>
      </c>
      <c r="O54" s="288">
        <v>315.28800000000007</v>
      </c>
      <c r="P54" s="289"/>
      <c r="Q54" s="288"/>
      <c r="R54" s="289">
        <f>SUM(N54:Q54)</f>
        <v>508.37200000000007</v>
      </c>
      <c r="S54" s="317">
        <f>R54/$R$9</f>
        <v>0.00938199339806429</v>
      </c>
      <c r="T54" s="287">
        <v>171.70199999999997</v>
      </c>
      <c r="U54" s="288">
        <v>299.652</v>
      </c>
      <c r="V54" s="289"/>
      <c r="W54" s="288"/>
      <c r="X54" s="289">
        <f>SUM(T54:W54)</f>
        <v>471.3539999999999</v>
      </c>
      <c r="Y54" s="292">
        <f>IF(ISERROR(R54/X54-1),"         /0",IF(R54/X54&gt;5,"  *  ",(R54/X54-1)))</f>
        <v>0.07853545318380695</v>
      </c>
    </row>
    <row r="55" spans="1:25" ht="19.5" customHeight="1">
      <c r="A55" s="286" t="s">
        <v>197</v>
      </c>
      <c r="B55" s="287">
        <v>73.71400000000001</v>
      </c>
      <c r="C55" s="288">
        <v>218.32999999999998</v>
      </c>
      <c r="D55" s="289">
        <v>0</v>
      </c>
      <c r="E55" s="288">
        <v>0</v>
      </c>
      <c r="F55" s="289">
        <f>SUM(B55:E55)</f>
        <v>292.044</v>
      </c>
      <c r="G55" s="290">
        <f>F55/$F$9</f>
        <v>0.005389665205684591</v>
      </c>
      <c r="H55" s="287">
        <v>50.276</v>
      </c>
      <c r="I55" s="288">
        <v>253.435</v>
      </c>
      <c r="J55" s="289"/>
      <c r="K55" s="288"/>
      <c r="L55" s="289">
        <f>SUM(H55:K55)</f>
        <v>303.711</v>
      </c>
      <c r="M55" s="315">
        <f>IF(ISERROR(F55/L55-1),"         /0",(F55/L55-1))</f>
        <v>-0.03841480881495907</v>
      </c>
      <c r="N55" s="316">
        <v>73.71400000000001</v>
      </c>
      <c r="O55" s="288">
        <v>218.32999999999998</v>
      </c>
      <c r="P55" s="289"/>
      <c r="Q55" s="288"/>
      <c r="R55" s="289">
        <f>SUM(N55:Q55)</f>
        <v>292.044</v>
      </c>
      <c r="S55" s="317">
        <f>R55/$R$9</f>
        <v>0.005389665205684591</v>
      </c>
      <c r="T55" s="287">
        <v>50.276</v>
      </c>
      <c r="U55" s="288">
        <v>253.435</v>
      </c>
      <c r="V55" s="289"/>
      <c r="W55" s="288"/>
      <c r="X55" s="289">
        <f>SUM(T55:W55)</f>
        <v>303.711</v>
      </c>
      <c r="Y55" s="292">
        <f>IF(ISERROR(R55/X55-1),"         /0",IF(R55/X55&gt;5,"  *  ",(R55/X55-1)))</f>
        <v>-0.03841480881495907</v>
      </c>
    </row>
    <row r="56" spans="1:25" ht="19.5" customHeight="1">
      <c r="A56" s="286" t="s">
        <v>195</v>
      </c>
      <c r="B56" s="287">
        <v>13.733</v>
      </c>
      <c r="C56" s="288">
        <v>260.413</v>
      </c>
      <c r="D56" s="289">
        <v>0</v>
      </c>
      <c r="E56" s="288">
        <v>0</v>
      </c>
      <c r="F56" s="289">
        <f>SUM(B56:E56)</f>
        <v>274.146</v>
      </c>
      <c r="G56" s="290">
        <f>F56/$F$9</f>
        <v>0.005059358033301859</v>
      </c>
      <c r="H56" s="287">
        <v>8.51</v>
      </c>
      <c r="I56" s="288">
        <v>226.951</v>
      </c>
      <c r="J56" s="289"/>
      <c r="K56" s="288"/>
      <c r="L56" s="289">
        <f>SUM(H56:K56)</f>
        <v>235.46099999999998</v>
      </c>
      <c r="M56" s="315">
        <f>IF(ISERROR(F56/L56-1),"         /0",(F56/L56-1))</f>
        <v>0.1642947239670265</v>
      </c>
      <c r="N56" s="316">
        <v>13.733</v>
      </c>
      <c r="O56" s="288">
        <v>260.413</v>
      </c>
      <c r="P56" s="289"/>
      <c r="Q56" s="288"/>
      <c r="R56" s="289">
        <f>SUM(N56:Q56)</f>
        <v>274.146</v>
      </c>
      <c r="S56" s="317">
        <f>R56/$R$9</f>
        <v>0.005059358033301859</v>
      </c>
      <c r="T56" s="287">
        <v>8.51</v>
      </c>
      <c r="U56" s="288">
        <v>226.951</v>
      </c>
      <c r="V56" s="289"/>
      <c r="W56" s="288"/>
      <c r="X56" s="289">
        <f>SUM(T56:W56)</f>
        <v>235.46099999999998</v>
      </c>
      <c r="Y56" s="292">
        <f>IF(ISERROR(R56/X56-1),"         /0",IF(R56/X56&gt;5,"  *  ",(R56/X56-1)))</f>
        <v>0.1642947239670265</v>
      </c>
    </row>
    <row r="57" spans="1:25" ht="19.5" customHeight="1">
      <c r="A57" s="286" t="s">
        <v>194</v>
      </c>
      <c r="B57" s="287">
        <v>86.223</v>
      </c>
      <c r="C57" s="288">
        <v>156.711</v>
      </c>
      <c r="D57" s="289">
        <v>0</v>
      </c>
      <c r="E57" s="288">
        <v>0</v>
      </c>
      <c r="F57" s="289">
        <f>SUM(B57:E57)</f>
        <v>242.93400000000003</v>
      </c>
      <c r="G57" s="290">
        <f>F57/$F$9</f>
        <v>0.004483341301577093</v>
      </c>
      <c r="H57" s="287">
        <v>43.6</v>
      </c>
      <c r="I57" s="288">
        <v>130.174</v>
      </c>
      <c r="J57" s="289"/>
      <c r="K57" s="288"/>
      <c r="L57" s="289">
        <f>SUM(H57:K57)</f>
        <v>173.774</v>
      </c>
      <c r="M57" s="315">
        <f>IF(ISERROR(F57/L57-1),"         /0",(F57/L57-1))</f>
        <v>0.39798819155915166</v>
      </c>
      <c r="N57" s="316">
        <v>86.223</v>
      </c>
      <c r="O57" s="288">
        <v>156.711</v>
      </c>
      <c r="P57" s="289"/>
      <c r="Q57" s="288"/>
      <c r="R57" s="289">
        <f>SUM(N57:Q57)</f>
        <v>242.93400000000003</v>
      </c>
      <c r="S57" s="317">
        <f>R57/$R$9</f>
        <v>0.004483341301577093</v>
      </c>
      <c r="T57" s="287">
        <v>43.6</v>
      </c>
      <c r="U57" s="288">
        <v>130.174</v>
      </c>
      <c r="V57" s="289"/>
      <c r="W57" s="288"/>
      <c r="X57" s="289">
        <f>SUM(T57:W57)</f>
        <v>173.774</v>
      </c>
      <c r="Y57" s="292">
        <f>IF(ISERROR(R57/X57-1),"         /0",IF(R57/X57&gt;5,"  *  ",(R57/X57-1)))</f>
        <v>0.39798819155915166</v>
      </c>
    </row>
    <row r="58" spans="1:25" ht="19.5" customHeight="1">
      <c r="A58" s="286" t="s">
        <v>200</v>
      </c>
      <c r="B58" s="287">
        <v>119.415</v>
      </c>
      <c r="C58" s="288">
        <v>112.382</v>
      </c>
      <c r="D58" s="289">
        <v>0</v>
      </c>
      <c r="E58" s="288">
        <v>0</v>
      </c>
      <c r="F58" s="289">
        <f>SUM(B58:E58)</f>
        <v>231.79700000000003</v>
      </c>
      <c r="G58" s="290">
        <f>F58/$F$9</f>
        <v>0.004277808226438726</v>
      </c>
      <c r="H58" s="287">
        <v>111.691</v>
      </c>
      <c r="I58" s="288">
        <v>111.03200000000001</v>
      </c>
      <c r="J58" s="289"/>
      <c r="K58" s="288"/>
      <c r="L58" s="289">
        <f>SUM(H58:K58)</f>
        <v>222.723</v>
      </c>
      <c r="M58" s="315">
        <f>IF(ISERROR(F58/L58-1),"         /0",(F58/L58-1))</f>
        <v>0.040741189728945804</v>
      </c>
      <c r="N58" s="316">
        <v>119.415</v>
      </c>
      <c r="O58" s="288">
        <v>112.382</v>
      </c>
      <c r="P58" s="289"/>
      <c r="Q58" s="288"/>
      <c r="R58" s="289">
        <f>SUM(N58:Q58)</f>
        <v>231.79700000000003</v>
      </c>
      <c r="S58" s="317">
        <f>R58/$R$9</f>
        <v>0.004277808226438726</v>
      </c>
      <c r="T58" s="287">
        <v>111.691</v>
      </c>
      <c r="U58" s="288">
        <v>111.03200000000001</v>
      </c>
      <c r="V58" s="289"/>
      <c r="W58" s="288"/>
      <c r="X58" s="289">
        <f>SUM(T58:W58)</f>
        <v>222.723</v>
      </c>
      <c r="Y58" s="292">
        <f>IF(ISERROR(R58/X58-1),"         /0",IF(R58/X58&gt;5,"  *  ",(R58/X58-1)))</f>
        <v>0.040741189728945804</v>
      </c>
    </row>
    <row r="59" spans="1:25" ht="19.5" customHeight="1" thickBot="1">
      <c r="A59" s="293" t="s">
        <v>171</v>
      </c>
      <c r="B59" s="294">
        <v>35.620000000000005</v>
      </c>
      <c r="C59" s="295">
        <v>14.536</v>
      </c>
      <c r="D59" s="296">
        <v>0</v>
      </c>
      <c r="E59" s="295">
        <v>0.1</v>
      </c>
      <c r="F59" s="296">
        <f>SUM(B59:E59)</f>
        <v>50.25600000000001</v>
      </c>
      <c r="G59" s="297">
        <f>F59/$F$9</f>
        <v>0.0009274733073676736</v>
      </c>
      <c r="H59" s="294">
        <v>9.508</v>
      </c>
      <c r="I59" s="295">
        <v>0.166</v>
      </c>
      <c r="J59" s="296"/>
      <c r="K59" s="295"/>
      <c r="L59" s="296">
        <f>SUM(H59:K59)</f>
        <v>9.674</v>
      </c>
      <c r="M59" s="318">
        <f aca="true" t="shared" si="26" ref="M59:M82">IF(ISERROR(F59/L59-1),"         /0",(F59/L59-1))</f>
        <v>4.194955550961341</v>
      </c>
      <c r="N59" s="319">
        <v>35.620000000000005</v>
      </c>
      <c r="O59" s="295">
        <v>14.536</v>
      </c>
      <c r="P59" s="296"/>
      <c r="Q59" s="295">
        <v>0.1</v>
      </c>
      <c r="R59" s="296">
        <f>SUM(N59:Q59)</f>
        <v>50.25600000000001</v>
      </c>
      <c r="S59" s="320">
        <f>R59/$R$9</f>
        <v>0.0009274733073676736</v>
      </c>
      <c r="T59" s="294">
        <v>9.508</v>
      </c>
      <c r="U59" s="295">
        <v>0.166</v>
      </c>
      <c r="V59" s="296"/>
      <c r="W59" s="295"/>
      <c r="X59" s="296">
        <f>SUM(T59:W59)</f>
        <v>9.674</v>
      </c>
      <c r="Y59" s="299" t="str">
        <f>IF(ISERROR(R59/X59-1),"         /0",IF(R59/X59&gt;5,"  *  ",(R59/X59-1)))</f>
        <v>  *  </v>
      </c>
    </row>
    <row r="60" spans="1:25" s="119" customFormat="1" ht="19.5" customHeight="1">
      <c r="A60" s="126" t="s">
        <v>50</v>
      </c>
      <c r="B60" s="123">
        <f>SUM(B61:B76)</f>
        <v>2150.351</v>
      </c>
      <c r="C60" s="122">
        <f>SUM(C61:C76)</f>
        <v>1227.3990000000001</v>
      </c>
      <c r="D60" s="121">
        <f>SUM(D61:D76)</f>
        <v>652.254</v>
      </c>
      <c r="E60" s="122">
        <f>SUM(E61:E76)</f>
        <v>397.663</v>
      </c>
      <c r="F60" s="121">
        <f>SUM(B60:E60)</f>
        <v>4427.6669999999995</v>
      </c>
      <c r="G60" s="124">
        <f>F60/$F$9</f>
        <v>0.08171249117344603</v>
      </c>
      <c r="H60" s="123">
        <f>SUM(H61:H76)</f>
        <v>2136.402</v>
      </c>
      <c r="I60" s="122">
        <f>SUM(I61:I76)</f>
        <v>1326.367</v>
      </c>
      <c r="J60" s="121">
        <f>SUM(J61:J76)</f>
        <v>189.846</v>
      </c>
      <c r="K60" s="122">
        <f>SUM(K61:K76)</f>
        <v>56.558</v>
      </c>
      <c r="L60" s="121">
        <f>SUM(H60:K60)</f>
        <v>3709.1730000000002</v>
      </c>
      <c r="M60" s="224">
        <f t="shared" si="26"/>
        <v>0.19370733044805388</v>
      </c>
      <c r="N60" s="227">
        <f>SUM(N61:N76)</f>
        <v>2150.351</v>
      </c>
      <c r="O60" s="122">
        <f>SUM(O61:O76)</f>
        <v>1227.3990000000001</v>
      </c>
      <c r="P60" s="121">
        <f>SUM(P61:P76)</f>
        <v>652.254</v>
      </c>
      <c r="Q60" s="122">
        <f>SUM(Q61:Q76)</f>
        <v>397.663</v>
      </c>
      <c r="R60" s="121">
        <f>SUM(N60:Q60)</f>
        <v>4427.6669999999995</v>
      </c>
      <c r="S60" s="239">
        <f>R60/$R$9</f>
        <v>0.08171249117344603</v>
      </c>
      <c r="T60" s="123">
        <f>SUM(T61:T76)</f>
        <v>2136.402</v>
      </c>
      <c r="U60" s="122">
        <f>SUM(U61:U76)</f>
        <v>1326.367</v>
      </c>
      <c r="V60" s="121">
        <f>SUM(V61:V76)</f>
        <v>189.846</v>
      </c>
      <c r="W60" s="122">
        <f>SUM(W61:W76)</f>
        <v>56.558</v>
      </c>
      <c r="X60" s="121">
        <f>SUM(T60:W60)</f>
        <v>3709.1730000000002</v>
      </c>
      <c r="Y60" s="120">
        <f>IF(ISERROR(R60/X60-1),"         /0",IF(R60/X60&gt;5,"  *  ",(R60/X60-1)))</f>
        <v>0.19370733044805388</v>
      </c>
    </row>
    <row r="61" spans="1:25" s="111" customFormat="1" ht="19.5" customHeight="1">
      <c r="A61" s="279" t="s">
        <v>174</v>
      </c>
      <c r="B61" s="280">
        <v>111.814</v>
      </c>
      <c r="C61" s="281">
        <v>88.206</v>
      </c>
      <c r="D61" s="282">
        <v>491.792</v>
      </c>
      <c r="E61" s="281">
        <v>249.694</v>
      </c>
      <c r="F61" s="282">
        <f>SUM(B61:E61)</f>
        <v>941.5059999999999</v>
      </c>
      <c r="G61" s="283">
        <f>F61/$F$9</f>
        <v>0.017375471261670418</v>
      </c>
      <c r="H61" s="280">
        <v>353.13800000000003</v>
      </c>
      <c r="I61" s="281">
        <v>259.066</v>
      </c>
      <c r="J61" s="282"/>
      <c r="K61" s="281"/>
      <c r="L61" s="282">
        <f>SUM(H61:K61)</f>
        <v>612.204</v>
      </c>
      <c r="M61" s="312">
        <f t="shared" si="26"/>
        <v>0.5378958647771004</v>
      </c>
      <c r="N61" s="313">
        <v>111.814</v>
      </c>
      <c r="O61" s="281">
        <v>88.206</v>
      </c>
      <c r="P61" s="282">
        <v>491.792</v>
      </c>
      <c r="Q61" s="281">
        <v>249.694</v>
      </c>
      <c r="R61" s="282">
        <f>SUM(N61:Q61)</f>
        <v>941.5059999999999</v>
      </c>
      <c r="S61" s="314">
        <f>R61/$R$9</f>
        <v>0.017375471261670418</v>
      </c>
      <c r="T61" s="280">
        <v>353.13800000000003</v>
      </c>
      <c r="U61" s="281">
        <v>259.066</v>
      </c>
      <c r="V61" s="282"/>
      <c r="W61" s="281"/>
      <c r="X61" s="282">
        <f>SUM(T61:W61)</f>
        <v>612.204</v>
      </c>
      <c r="Y61" s="285">
        <f>IF(ISERROR(R61/X61-1),"         /0",IF(R61/X61&gt;5,"  *  ",(R61/X61-1)))</f>
        <v>0.5378958647771004</v>
      </c>
    </row>
    <row r="62" spans="1:25" s="111" customFormat="1" ht="19.5" customHeight="1">
      <c r="A62" s="286" t="s">
        <v>159</v>
      </c>
      <c r="B62" s="287">
        <v>343.7389999999999</v>
      </c>
      <c r="C62" s="288">
        <v>181.91</v>
      </c>
      <c r="D62" s="289">
        <v>0.05</v>
      </c>
      <c r="E62" s="288">
        <v>0</v>
      </c>
      <c r="F62" s="289">
        <f>SUM(B62:E62)</f>
        <v>525.6989999999998</v>
      </c>
      <c r="G62" s="290">
        <f>F62/$F$9</f>
        <v>0.009701762778770264</v>
      </c>
      <c r="H62" s="287">
        <v>275.09499999999997</v>
      </c>
      <c r="I62" s="288">
        <v>114.385</v>
      </c>
      <c r="J62" s="289">
        <v>0</v>
      </c>
      <c r="K62" s="288">
        <v>0</v>
      </c>
      <c r="L62" s="289">
        <f>SUM(H62:K62)</f>
        <v>389.47999999999996</v>
      </c>
      <c r="M62" s="315">
        <f t="shared" si="26"/>
        <v>0.3497458149327306</v>
      </c>
      <c r="N62" s="316">
        <v>343.7389999999999</v>
      </c>
      <c r="O62" s="288">
        <v>181.91</v>
      </c>
      <c r="P62" s="289">
        <v>0.05</v>
      </c>
      <c r="Q62" s="288">
        <v>0</v>
      </c>
      <c r="R62" s="289">
        <f>SUM(N62:Q62)</f>
        <v>525.6989999999998</v>
      </c>
      <c r="S62" s="317">
        <f>R62/$R$9</f>
        <v>0.009701762778770264</v>
      </c>
      <c r="T62" s="287">
        <v>275.09499999999997</v>
      </c>
      <c r="U62" s="288">
        <v>114.385</v>
      </c>
      <c r="V62" s="289">
        <v>0</v>
      </c>
      <c r="W62" s="288">
        <v>0</v>
      </c>
      <c r="X62" s="289">
        <f>SUM(T62:W62)</f>
        <v>389.47999999999996</v>
      </c>
      <c r="Y62" s="292">
        <f>IF(ISERROR(R62/X62-1),"         /0",IF(R62/X62&gt;5,"  *  ",(R62/X62-1)))</f>
        <v>0.3497458149327306</v>
      </c>
    </row>
    <row r="63" spans="1:25" s="111" customFormat="1" ht="19.5" customHeight="1">
      <c r="A63" s="286" t="s">
        <v>172</v>
      </c>
      <c r="B63" s="287">
        <v>277.309</v>
      </c>
      <c r="C63" s="288">
        <v>216.284</v>
      </c>
      <c r="D63" s="289">
        <v>0</v>
      </c>
      <c r="E63" s="288">
        <v>0</v>
      </c>
      <c r="F63" s="289">
        <f aca="true" t="shared" si="27" ref="F63:F70">SUM(B63:E63)</f>
        <v>493.593</v>
      </c>
      <c r="G63" s="290">
        <f aca="true" t="shared" si="28" ref="G63:G70">F63/$F$9</f>
        <v>0.009109247297905366</v>
      </c>
      <c r="H63" s="287">
        <v>205.461</v>
      </c>
      <c r="I63" s="288">
        <v>140.344</v>
      </c>
      <c r="J63" s="289"/>
      <c r="K63" s="288"/>
      <c r="L63" s="289">
        <f aca="true" t="shared" si="29" ref="L63:L70">SUM(H63:K63)</f>
        <v>345.805</v>
      </c>
      <c r="M63" s="315">
        <f aca="true" t="shared" si="30" ref="M63:M70">IF(ISERROR(F63/L63-1),"         /0",(F63/L63-1))</f>
        <v>0.4273738089385637</v>
      </c>
      <c r="N63" s="316">
        <v>277.309</v>
      </c>
      <c r="O63" s="288">
        <v>216.284</v>
      </c>
      <c r="P63" s="289"/>
      <c r="Q63" s="288"/>
      <c r="R63" s="289">
        <f aca="true" t="shared" si="31" ref="R63:R70">SUM(N63:Q63)</f>
        <v>493.593</v>
      </c>
      <c r="S63" s="317">
        <f aca="true" t="shared" si="32" ref="S63:S70">R63/$R$9</f>
        <v>0.009109247297905366</v>
      </c>
      <c r="T63" s="287">
        <v>205.461</v>
      </c>
      <c r="U63" s="288">
        <v>140.344</v>
      </c>
      <c r="V63" s="289"/>
      <c r="W63" s="288"/>
      <c r="X63" s="289">
        <f aca="true" t="shared" si="33" ref="X63:X70">SUM(T63:W63)</f>
        <v>345.805</v>
      </c>
      <c r="Y63" s="292">
        <f aca="true" t="shared" si="34" ref="Y63:Y70">IF(ISERROR(R63/X63-1),"         /0",IF(R63/X63&gt;5,"  *  ",(R63/X63-1)))</f>
        <v>0.4273738089385637</v>
      </c>
    </row>
    <row r="64" spans="1:25" s="111" customFormat="1" ht="19.5" customHeight="1">
      <c r="A64" s="286" t="s">
        <v>219</v>
      </c>
      <c r="B64" s="287">
        <v>189.118</v>
      </c>
      <c r="C64" s="288">
        <v>287.851</v>
      </c>
      <c r="D64" s="289">
        <v>0</v>
      </c>
      <c r="E64" s="288">
        <v>0</v>
      </c>
      <c r="F64" s="289">
        <f t="shared" si="27"/>
        <v>476.969</v>
      </c>
      <c r="G64" s="290">
        <f t="shared" si="28"/>
        <v>0.00880245176579616</v>
      </c>
      <c r="H64" s="287">
        <v>213.869</v>
      </c>
      <c r="I64" s="288">
        <v>257.242</v>
      </c>
      <c r="J64" s="289"/>
      <c r="K64" s="288"/>
      <c r="L64" s="289">
        <f t="shared" si="29"/>
        <v>471.111</v>
      </c>
      <c r="M64" s="315">
        <f t="shared" si="30"/>
        <v>0.012434436894914302</v>
      </c>
      <c r="N64" s="316">
        <v>189.118</v>
      </c>
      <c r="O64" s="288">
        <v>287.851</v>
      </c>
      <c r="P64" s="289"/>
      <c r="Q64" s="288"/>
      <c r="R64" s="289">
        <f t="shared" si="31"/>
        <v>476.969</v>
      </c>
      <c r="S64" s="317">
        <f t="shared" si="32"/>
        <v>0.00880245176579616</v>
      </c>
      <c r="T64" s="287">
        <v>213.869</v>
      </c>
      <c r="U64" s="288">
        <v>257.242</v>
      </c>
      <c r="V64" s="289"/>
      <c r="W64" s="288"/>
      <c r="X64" s="289">
        <f t="shared" si="33"/>
        <v>471.111</v>
      </c>
      <c r="Y64" s="292">
        <f t="shared" si="34"/>
        <v>0.012434436894914302</v>
      </c>
    </row>
    <row r="65" spans="1:25" s="111" customFormat="1" ht="19.5" customHeight="1">
      <c r="A65" s="286" t="s">
        <v>164</v>
      </c>
      <c r="B65" s="287">
        <v>362.92199999999997</v>
      </c>
      <c r="C65" s="288">
        <v>90.41100000000002</v>
      </c>
      <c r="D65" s="289">
        <v>0.576</v>
      </c>
      <c r="E65" s="288">
        <v>0</v>
      </c>
      <c r="F65" s="289">
        <f t="shared" si="27"/>
        <v>453.909</v>
      </c>
      <c r="G65" s="290">
        <f t="shared" si="28"/>
        <v>0.008376880003859305</v>
      </c>
      <c r="H65" s="287">
        <v>265.904</v>
      </c>
      <c r="I65" s="288">
        <v>93.682</v>
      </c>
      <c r="J65" s="289"/>
      <c r="K65" s="288"/>
      <c r="L65" s="289">
        <f t="shared" si="29"/>
        <v>359.586</v>
      </c>
      <c r="M65" s="315">
        <f t="shared" si="30"/>
        <v>0.2623099898216281</v>
      </c>
      <c r="N65" s="316">
        <v>362.92199999999997</v>
      </c>
      <c r="O65" s="288">
        <v>90.41100000000002</v>
      </c>
      <c r="P65" s="289">
        <v>0.576</v>
      </c>
      <c r="Q65" s="288"/>
      <c r="R65" s="289">
        <f t="shared" si="31"/>
        <v>453.909</v>
      </c>
      <c r="S65" s="317">
        <f t="shared" si="32"/>
        <v>0.008376880003859305</v>
      </c>
      <c r="T65" s="287">
        <v>265.904</v>
      </c>
      <c r="U65" s="288">
        <v>93.682</v>
      </c>
      <c r="V65" s="289"/>
      <c r="W65" s="288"/>
      <c r="X65" s="289">
        <f t="shared" si="33"/>
        <v>359.586</v>
      </c>
      <c r="Y65" s="292">
        <f t="shared" si="34"/>
        <v>0.2623099898216281</v>
      </c>
    </row>
    <row r="66" spans="1:25" s="111" customFormat="1" ht="19.5" customHeight="1">
      <c r="A66" s="286" t="s">
        <v>217</v>
      </c>
      <c r="B66" s="287">
        <v>322.963</v>
      </c>
      <c r="C66" s="288">
        <v>0</v>
      </c>
      <c r="D66" s="289">
        <v>0</v>
      </c>
      <c r="E66" s="288">
        <v>0</v>
      </c>
      <c r="F66" s="289">
        <f t="shared" si="27"/>
        <v>322.963</v>
      </c>
      <c r="G66" s="290">
        <f t="shared" si="28"/>
        <v>0.005960274629245979</v>
      </c>
      <c r="H66" s="287">
        <v>242.653</v>
      </c>
      <c r="I66" s="288"/>
      <c r="J66" s="289"/>
      <c r="K66" s="288"/>
      <c r="L66" s="289">
        <f t="shared" si="29"/>
        <v>242.653</v>
      </c>
      <c r="M66" s="315">
        <f t="shared" si="30"/>
        <v>0.3309664417913647</v>
      </c>
      <c r="N66" s="316">
        <v>322.963</v>
      </c>
      <c r="O66" s="288"/>
      <c r="P66" s="289"/>
      <c r="Q66" s="288"/>
      <c r="R66" s="289">
        <f t="shared" si="31"/>
        <v>322.963</v>
      </c>
      <c r="S66" s="317">
        <f t="shared" si="32"/>
        <v>0.005960274629245979</v>
      </c>
      <c r="T66" s="287">
        <v>242.653</v>
      </c>
      <c r="U66" s="288"/>
      <c r="V66" s="289"/>
      <c r="W66" s="288"/>
      <c r="X66" s="289">
        <f t="shared" si="33"/>
        <v>242.653</v>
      </c>
      <c r="Y66" s="292">
        <f t="shared" si="34"/>
        <v>0.3309664417913647</v>
      </c>
    </row>
    <row r="67" spans="1:25" s="111" customFormat="1" ht="19.5" customHeight="1">
      <c r="A67" s="286" t="s">
        <v>215</v>
      </c>
      <c r="B67" s="287">
        <v>0</v>
      </c>
      <c r="C67" s="288">
        <v>0</v>
      </c>
      <c r="D67" s="289">
        <v>157.314</v>
      </c>
      <c r="E67" s="288">
        <v>140.743</v>
      </c>
      <c r="F67" s="289">
        <f t="shared" si="27"/>
        <v>298.057</v>
      </c>
      <c r="G67" s="290">
        <f t="shared" si="28"/>
        <v>0.005500634980382176</v>
      </c>
      <c r="H67" s="287"/>
      <c r="I67" s="288"/>
      <c r="J67" s="289">
        <v>189.746</v>
      </c>
      <c r="K67" s="288">
        <v>56.313</v>
      </c>
      <c r="L67" s="289">
        <f t="shared" si="29"/>
        <v>246.05900000000003</v>
      </c>
      <c r="M67" s="315">
        <f t="shared" si="30"/>
        <v>0.21132330050922743</v>
      </c>
      <c r="N67" s="316"/>
      <c r="O67" s="288"/>
      <c r="P67" s="289">
        <v>157.314</v>
      </c>
      <c r="Q67" s="288">
        <v>140.743</v>
      </c>
      <c r="R67" s="289">
        <f t="shared" si="31"/>
        <v>298.057</v>
      </c>
      <c r="S67" s="317">
        <f t="shared" si="32"/>
        <v>0.005500634980382176</v>
      </c>
      <c r="T67" s="287"/>
      <c r="U67" s="288"/>
      <c r="V67" s="289">
        <v>189.746</v>
      </c>
      <c r="W67" s="288">
        <v>56.313</v>
      </c>
      <c r="X67" s="289">
        <f t="shared" si="33"/>
        <v>246.05900000000003</v>
      </c>
      <c r="Y67" s="292">
        <f t="shared" si="34"/>
        <v>0.21132330050922743</v>
      </c>
    </row>
    <row r="68" spans="1:25" s="111" customFormat="1" ht="19.5" customHeight="1">
      <c r="A68" s="286" t="s">
        <v>173</v>
      </c>
      <c r="B68" s="287">
        <v>60.915</v>
      </c>
      <c r="C68" s="288">
        <v>97.538</v>
      </c>
      <c r="D68" s="289">
        <v>0</v>
      </c>
      <c r="E68" s="288">
        <v>0</v>
      </c>
      <c r="F68" s="289">
        <f t="shared" si="27"/>
        <v>158.453</v>
      </c>
      <c r="G68" s="290">
        <f t="shared" si="28"/>
        <v>0.002924246417787527</v>
      </c>
      <c r="H68" s="287"/>
      <c r="I68" s="288"/>
      <c r="J68" s="289"/>
      <c r="K68" s="288"/>
      <c r="L68" s="289">
        <f t="shared" si="29"/>
        <v>0</v>
      </c>
      <c r="M68" s="315" t="str">
        <f t="shared" si="30"/>
        <v>         /0</v>
      </c>
      <c r="N68" s="316">
        <v>60.915</v>
      </c>
      <c r="O68" s="288">
        <v>97.538</v>
      </c>
      <c r="P68" s="289"/>
      <c r="Q68" s="288"/>
      <c r="R68" s="289">
        <f t="shared" si="31"/>
        <v>158.453</v>
      </c>
      <c r="S68" s="317">
        <f t="shared" si="32"/>
        <v>0.002924246417787527</v>
      </c>
      <c r="T68" s="287"/>
      <c r="U68" s="288"/>
      <c r="V68" s="289"/>
      <c r="W68" s="288"/>
      <c r="X68" s="289">
        <f t="shared" si="33"/>
        <v>0</v>
      </c>
      <c r="Y68" s="292" t="str">
        <f t="shared" si="34"/>
        <v>         /0</v>
      </c>
    </row>
    <row r="69" spans="1:25" s="111" customFormat="1" ht="19.5" customHeight="1">
      <c r="A69" s="286" t="s">
        <v>175</v>
      </c>
      <c r="B69" s="287">
        <v>0</v>
      </c>
      <c r="C69" s="288">
        <v>157.224</v>
      </c>
      <c r="D69" s="289">
        <v>0</v>
      </c>
      <c r="E69" s="288">
        <v>0</v>
      </c>
      <c r="F69" s="289">
        <f t="shared" si="27"/>
        <v>157.224</v>
      </c>
      <c r="G69" s="290">
        <f t="shared" si="28"/>
        <v>0.002901565251464006</v>
      </c>
      <c r="H69" s="287"/>
      <c r="I69" s="288">
        <v>150.768</v>
      </c>
      <c r="J69" s="289"/>
      <c r="K69" s="288"/>
      <c r="L69" s="289">
        <f t="shared" si="29"/>
        <v>150.768</v>
      </c>
      <c r="M69" s="315">
        <f t="shared" si="30"/>
        <v>0.042820757720471114</v>
      </c>
      <c r="N69" s="316"/>
      <c r="O69" s="288">
        <v>157.224</v>
      </c>
      <c r="P69" s="289"/>
      <c r="Q69" s="288"/>
      <c r="R69" s="289">
        <f t="shared" si="31"/>
        <v>157.224</v>
      </c>
      <c r="S69" s="317">
        <f t="shared" si="32"/>
        <v>0.002901565251464006</v>
      </c>
      <c r="T69" s="287"/>
      <c r="U69" s="288">
        <v>150.768</v>
      </c>
      <c r="V69" s="289"/>
      <c r="W69" s="288"/>
      <c r="X69" s="289">
        <f t="shared" si="33"/>
        <v>150.768</v>
      </c>
      <c r="Y69" s="292">
        <f t="shared" si="34"/>
        <v>0.042820757720471114</v>
      </c>
    </row>
    <row r="70" spans="1:25" s="111" customFormat="1" ht="19.5" customHeight="1">
      <c r="A70" s="286" t="s">
        <v>190</v>
      </c>
      <c r="B70" s="287">
        <v>117.038</v>
      </c>
      <c r="C70" s="288">
        <v>11.769</v>
      </c>
      <c r="D70" s="289">
        <v>0</v>
      </c>
      <c r="E70" s="288">
        <v>0</v>
      </c>
      <c r="F70" s="289">
        <f t="shared" si="27"/>
        <v>128.807</v>
      </c>
      <c r="G70" s="290">
        <f t="shared" si="28"/>
        <v>0.002377130179523</v>
      </c>
      <c r="H70" s="287">
        <v>49.932</v>
      </c>
      <c r="I70" s="288">
        <v>27.471000000000004</v>
      </c>
      <c r="J70" s="289"/>
      <c r="K70" s="288"/>
      <c r="L70" s="289">
        <f t="shared" si="29"/>
        <v>77.403</v>
      </c>
      <c r="M70" s="315">
        <f t="shared" si="30"/>
        <v>0.6641086262806348</v>
      </c>
      <c r="N70" s="316">
        <v>117.038</v>
      </c>
      <c r="O70" s="288">
        <v>11.769</v>
      </c>
      <c r="P70" s="289"/>
      <c r="Q70" s="288"/>
      <c r="R70" s="289">
        <f t="shared" si="31"/>
        <v>128.807</v>
      </c>
      <c r="S70" s="317">
        <f t="shared" si="32"/>
        <v>0.002377130179523</v>
      </c>
      <c r="T70" s="287">
        <v>49.932</v>
      </c>
      <c r="U70" s="288">
        <v>27.471000000000004</v>
      </c>
      <c r="V70" s="289"/>
      <c r="W70" s="288"/>
      <c r="X70" s="289">
        <f t="shared" si="33"/>
        <v>77.403</v>
      </c>
      <c r="Y70" s="292">
        <f t="shared" si="34"/>
        <v>0.6641086262806348</v>
      </c>
    </row>
    <row r="71" spans="1:25" s="111" customFormat="1" ht="19.5" customHeight="1">
      <c r="A71" s="286" t="s">
        <v>191</v>
      </c>
      <c r="B71" s="287">
        <v>96.053</v>
      </c>
      <c r="C71" s="288">
        <v>15.673</v>
      </c>
      <c r="D71" s="289">
        <v>0</v>
      </c>
      <c r="E71" s="288">
        <v>0</v>
      </c>
      <c r="F71" s="289">
        <f aca="true" t="shared" si="35" ref="F71:F76">SUM(B71:E71)</f>
        <v>111.726</v>
      </c>
      <c r="G71" s="290">
        <f aca="true" t="shared" si="36" ref="G71:G76">F71/$F$9</f>
        <v>0.002061900723077059</v>
      </c>
      <c r="H71" s="287">
        <v>53.026</v>
      </c>
      <c r="I71" s="288">
        <v>6.53</v>
      </c>
      <c r="J71" s="289"/>
      <c r="K71" s="288"/>
      <c r="L71" s="289">
        <f aca="true" t="shared" si="37" ref="L71:L76">SUM(H71:K71)</f>
        <v>59.556000000000004</v>
      </c>
      <c r="M71" s="315">
        <f t="shared" si="26"/>
        <v>0.8759822687890386</v>
      </c>
      <c r="N71" s="316">
        <v>96.053</v>
      </c>
      <c r="O71" s="288">
        <v>15.673</v>
      </c>
      <c r="P71" s="289"/>
      <c r="Q71" s="288"/>
      <c r="R71" s="289">
        <f aca="true" t="shared" si="38" ref="R71:R76">SUM(N71:Q71)</f>
        <v>111.726</v>
      </c>
      <c r="S71" s="317">
        <f aca="true" t="shared" si="39" ref="S71:S76">R71/$R$9</f>
        <v>0.002061900723077059</v>
      </c>
      <c r="T71" s="287">
        <v>53.026</v>
      </c>
      <c r="U71" s="288">
        <v>6.53</v>
      </c>
      <c r="V71" s="289"/>
      <c r="W71" s="288"/>
      <c r="X71" s="289">
        <f aca="true" t="shared" si="40" ref="X71:X76">SUM(T71:W71)</f>
        <v>59.556000000000004</v>
      </c>
      <c r="Y71" s="292">
        <f aca="true" t="shared" si="41" ref="Y71:Y76">IF(ISERROR(R71/X71-1),"         /0",IF(R71/X71&gt;5,"  *  ",(R71/X71-1)))</f>
        <v>0.8759822687890386</v>
      </c>
    </row>
    <row r="72" spans="1:25" s="111" customFormat="1" ht="19.5" customHeight="1">
      <c r="A72" s="286" t="s">
        <v>181</v>
      </c>
      <c r="B72" s="287">
        <v>85.515</v>
      </c>
      <c r="C72" s="288">
        <v>12.184</v>
      </c>
      <c r="D72" s="289">
        <v>0</v>
      </c>
      <c r="E72" s="288">
        <v>0</v>
      </c>
      <c r="F72" s="289">
        <f t="shared" si="35"/>
        <v>97.699</v>
      </c>
      <c r="G72" s="290">
        <f t="shared" si="36"/>
        <v>0.001803032765371584</v>
      </c>
      <c r="H72" s="287">
        <v>54.862</v>
      </c>
      <c r="I72" s="288">
        <v>9.759</v>
      </c>
      <c r="J72" s="289"/>
      <c r="K72" s="288"/>
      <c r="L72" s="289">
        <f t="shared" si="37"/>
        <v>64.62100000000001</v>
      </c>
      <c r="M72" s="315">
        <f t="shared" si="26"/>
        <v>0.5118769440274831</v>
      </c>
      <c r="N72" s="316">
        <v>85.515</v>
      </c>
      <c r="O72" s="288">
        <v>12.184</v>
      </c>
      <c r="P72" s="289"/>
      <c r="Q72" s="288"/>
      <c r="R72" s="289">
        <f t="shared" si="38"/>
        <v>97.699</v>
      </c>
      <c r="S72" s="317">
        <f t="shared" si="39"/>
        <v>0.001803032765371584</v>
      </c>
      <c r="T72" s="287">
        <v>54.862</v>
      </c>
      <c r="U72" s="288">
        <v>9.759</v>
      </c>
      <c r="V72" s="289"/>
      <c r="W72" s="288"/>
      <c r="X72" s="289">
        <f t="shared" si="40"/>
        <v>64.62100000000001</v>
      </c>
      <c r="Y72" s="292">
        <f t="shared" si="41"/>
        <v>0.5118769440274831</v>
      </c>
    </row>
    <row r="73" spans="1:25" s="111" customFormat="1" ht="19.5" customHeight="1">
      <c r="A73" s="286" t="s">
        <v>187</v>
      </c>
      <c r="B73" s="287">
        <v>77</v>
      </c>
      <c r="C73" s="288">
        <v>0</v>
      </c>
      <c r="D73" s="289">
        <v>2.522</v>
      </c>
      <c r="E73" s="288">
        <v>0</v>
      </c>
      <c r="F73" s="289">
        <f t="shared" si="35"/>
        <v>79.522</v>
      </c>
      <c r="G73" s="290">
        <f t="shared" si="36"/>
        <v>0.0014675766544988088</v>
      </c>
      <c r="H73" s="287">
        <v>28.123</v>
      </c>
      <c r="I73" s="288">
        <v>1.5</v>
      </c>
      <c r="J73" s="289"/>
      <c r="K73" s="288"/>
      <c r="L73" s="289">
        <f t="shared" si="37"/>
        <v>29.623</v>
      </c>
      <c r="M73" s="315">
        <f t="shared" si="26"/>
        <v>1.6844681497485063</v>
      </c>
      <c r="N73" s="316">
        <v>77</v>
      </c>
      <c r="O73" s="288">
        <v>0</v>
      </c>
      <c r="P73" s="289">
        <v>2.522</v>
      </c>
      <c r="Q73" s="288">
        <v>0</v>
      </c>
      <c r="R73" s="289">
        <f t="shared" si="38"/>
        <v>79.522</v>
      </c>
      <c r="S73" s="317">
        <f t="shared" si="39"/>
        <v>0.0014675766544988088</v>
      </c>
      <c r="T73" s="287">
        <v>28.123</v>
      </c>
      <c r="U73" s="288">
        <v>1.5</v>
      </c>
      <c r="V73" s="289"/>
      <c r="W73" s="288"/>
      <c r="X73" s="289">
        <f t="shared" si="40"/>
        <v>29.623</v>
      </c>
      <c r="Y73" s="292">
        <f t="shared" si="41"/>
        <v>1.6844681497485063</v>
      </c>
    </row>
    <row r="74" spans="1:25" s="111" customFormat="1" ht="19.5" customHeight="1">
      <c r="A74" s="286" t="s">
        <v>393</v>
      </c>
      <c r="B74" s="287">
        <v>49.278</v>
      </c>
      <c r="C74" s="288">
        <v>22.605</v>
      </c>
      <c r="D74" s="289">
        <v>0</v>
      </c>
      <c r="E74" s="288">
        <v>0</v>
      </c>
      <c r="F74" s="289">
        <f t="shared" si="35"/>
        <v>71.883</v>
      </c>
      <c r="G74" s="290">
        <f t="shared" si="36"/>
        <v>0.0013265990877409754</v>
      </c>
      <c r="H74" s="287">
        <v>26.897</v>
      </c>
      <c r="I74" s="288">
        <v>2.58</v>
      </c>
      <c r="J74" s="289"/>
      <c r="K74" s="288"/>
      <c r="L74" s="289">
        <f t="shared" si="37"/>
        <v>29.476999999999997</v>
      </c>
      <c r="M74" s="315">
        <f t="shared" si="26"/>
        <v>1.4386131560199478</v>
      </c>
      <c r="N74" s="316">
        <v>49.278</v>
      </c>
      <c r="O74" s="288">
        <v>22.605</v>
      </c>
      <c r="P74" s="289"/>
      <c r="Q74" s="288"/>
      <c r="R74" s="289">
        <f t="shared" si="38"/>
        <v>71.883</v>
      </c>
      <c r="S74" s="317">
        <f t="shared" si="39"/>
        <v>0.0013265990877409754</v>
      </c>
      <c r="T74" s="287">
        <v>26.897</v>
      </c>
      <c r="U74" s="288">
        <v>2.58</v>
      </c>
      <c r="V74" s="289"/>
      <c r="W74" s="288"/>
      <c r="X74" s="289">
        <f t="shared" si="40"/>
        <v>29.476999999999997</v>
      </c>
      <c r="Y74" s="292">
        <f t="shared" si="41"/>
        <v>1.4386131560199478</v>
      </c>
    </row>
    <row r="75" spans="1:25" s="111" customFormat="1" ht="19.5" customHeight="1">
      <c r="A75" s="286" t="s">
        <v>192</v>
      </c>
      <c r="B75" s="287">
        <v>33.052</v>
      </c>
      <c r="C75" s="288">
        <v>19.718</v>
      </c>
      <c r="D75" s="289">
        <v>0</v>
      </c>
      <c r="E75" s="288">
        <v>0</v>
      </c>
      <c r="F75" s="289">
        <f t="shared" si="35"/>
        <v>52.769999999999996</v>
      </c>
      <c r="G75" s="290">
        <f t="shared" si="36"/>
        <v>0.0009738691187080572</v>
      </c>
      <c r="H75" s="287">
        <v>73.704</v>
      </c>
      <c r="I75" s="288">
        <v>27.395000000000003</v>
      </c>
      <c r="J75" s="289">
        <v>0</v>
      </c>
      <c r="K75" s="288">
        <v>0</v>
      </c>
      <c r="L75" s="289">
        <f t="shared" si="37"/>
        <v>101.09899999999999</v>
      </c>
      <c r="M75" s="315">
        <f t="shared" si="26"/>
        <v>-0.47803638018180195</v>
      </c>
      <c r="N75" s="316">
        <v>33.052</v>
      </c>
      <c r="O75" s="288">
        <v>19.718</v>
      </c>
      <c r="P75" s="289"/>
      <c r="Q75" s="288"/>
      <c r="R75" s="289">
        <f t="shared" si="38"/>
        <v>52.769999999999996</v>
      </c>
      <c r="S75" s="317">
        <f t="shared" si="39"/>
        <v>0.0009738691187080572</v>
      </c>
      <c r="T75" s="287">
        <v>73.704</v>
      </c>
      <c r="U75" s="288">
        <v>27.395000000000003</v>
      </c>
      <c r="V75" s="289">
        <v>0</v>
      </c>
      <c r="W75" s="288">
        <v>0</v>
      </c>
      <c r="X75" s="289">
        <f t="shared" si="40"/>
        <v>101.09899999999999</v>
      </c>
      <c r="Y75" s="292">
        <f t="shared" si="41"/>
        <v>-0.47803638018180195</v>
      </c>
    </row>
    <row r="76" spans="1:25" s="111" customFormat="1" ht="19.5" customHeight="1" thickBot="1">
      <c r="A76" s="286" t="s">
        <v>171</v>
      </c>
      <c r="B76" s="287">
        <v>23.634999999999998</v>
      </c>
      <c r="C76" s="288">
        <v>26.026</v>
      </c>
      <c r="D76" s="289">
        <v>0</v>
      </c>
      <c r="E76" s="288">
        <v>7.226</v>
      </c>
      <c r="F76" s="289">
        <f t="shared" si="35"/>
        <v>56.887</v>
      </c>
      <c r="G76" s="290">
        <f t="shared" si="36"/>
        <v>0.0010498482576453525</v>
      </c>
      <c r="H76" s="287">
        <v>293.738</v>
      </c>
      <c r="I76" s="288">
        <v>235.64499999999998</v>
      </c>
      <c r="J76" s="289">
        <v>0.1</v>
      </c>
      <c r="K76" s="288">
        <v>0.245</v>
      </c>
      <c r="L76" s="289">
        <f t="shared" si="37"/>
        <v>529.7280000000001</v>
      </c>
      <c r="M76" s="315">
        <f t="shared" si="26"/>
        <v>-0.8926109248519996</v>
      </c>
      <c r="N76" s="316">
        <v>23.634999999999998</v>
      </c>
      <c r="O76" s="288">
        <v>26.026</v>
      </c>
      <c r="P76" s="289">
        <v>0</v>
      </c>
      <c r="Q76" s="288">
        <v>7.226</v>
      </c>
      <c r="R76" s="289">
        <f t="shared" si="38"/>
        <v>56.887</v>
      </c>
      <c r="S76" s="317">
        <f t="shared" si="39"/>
        <v>0.0010498482576453525</v>
      </c>
      <c r="T76" s="287">
        <v>293.738</v>
      </c>
      <c r="U76" s="288">
        <v>235.64499999999998</v>
      </c>
      <c r="V76" s="289">
        <v>0.1</v>
      </c>
      <c r="W76" s="288">
        <v>0.245</v>
      </c>
      <c r="X76" s="289">
        <f t="shared" si="40"/>
        <v>529.7280000000001</v>
      </c>
      <c r="Y76" s="292">
        <f t="shared" si="41"/>
        <v>-0.8926109248519996</v>
      </c>
    </row>
    <row r="77" spans="1:25" s="119" customFormat="1" ht="19.5" customHeight="1">
      <c r="A77" s="126" t="s">
        <v>49</v>
      </c>
      <c r="B77" s="123">
        <f>SUM(B78:B81)</f>
        <v>169.137</v>
      </c>
      <c r="C77" s="122">
        <f>SUM(C78:C81)</f>
        <v>7.146000000000001</v>
      </c>
      <c r="D77" s="121">
        <f>SUM(D78:D81)</f>
        <v>183.166</v>
      </c>
      <c r="E77" s="122">
        <f>SUM(E78:E81)</f>
        <v>26.587999999999997</v>
      </c>
      <c r="F77" s="121">
        <f>SUM(B77:E77)</f>
        <v>386.03700000000003</v>
      </c>
      <c r="G77" s="124">
        <f>F77/$F$9</f>
        <v>0.007124303827528943</v>
      </c>
      <c r="H77" s="123">
        <f>SUM(H78:H81)</f>
        <v>95.37</v>
      </c>
      <c r="I77" s="122">
        <f>SUM(I78:I81)</f>
        <v>6.807</v>
      </c>
      <c r="J77" s="121">
        <f>SUM(J78:J81)</f>
        <v>33.879999999999995</v>
      </c>
      <c r="K77" s="122">
        <f>SUM(K78:K81)</f>
        <v>22.497999999999998</v>
      </c>
      <c r="L77" s="121">
        <f>SUM(H77:K77)</f>
        <v>158.555</v>
      </c>
      <c r="M77" s="224">
        <f t="shared" si="26"/>
        <v>1.434719813313992</v>
      </c>
      <c r="N77" s="227">
        <f>SUM(N78:N81)</f>
        <v>169.137</v>
      </c>
      <c r="O77" s="122">
        <f>SUM(O78:O81)</f>
        <v>7.146000000000001</v>
      </c>
      <c r="P77" s="121">
        <f>SUM(P78:P81)</f>
        <v>183.166</v>
      </c>
      <c r="Q77" s="122">
        <f>SUM(Q78:Q81)</f>
        <v>26.587999999999997</v>
      </c>
      <c r="R77" s="121">
        <f>SUM(N77:Q77)</f>
        <v>386.03700000000003</v>
      </c>
      <c r="S77" s="239">
        <f>R77/$R$9</f>
        <v>0.007124303827528943</v>
      </c>
      <c r="T77" s="123">
        <f>SUM(T78:T81)</f>
        <v>95.37</v>
      </c>
      <c r="U77" s="122">
        <f>SUM(U78:U81)</f>
        <v>6.807</v>
      </c>
      <c r="V77" s="121">
        <f>SUM(V78:V81)</f>
        <v>33.879999999999995</v>
      </c>
      <c r="W77" s="122">
        <f>SUM(W78:W81)</f>
        <v>22.497999999999998</v>
      </c>
      <c r="X77" s="121">
        <f>SUM(T77:W77)</f>
        <v>158.555</v>
      </c>
      <c r="Y77" s="120">
        <f>IF(ISERROR(R77/X77-1),"         /0",IF(R77/X77&gt;5,"  *  ",(R77/X77-1)))</f>
        <v>1.434719813313992</v>
      </c>
    </row>
    <row r="78" spans="1:25" ht="19.5" customHeight="1">
      <c r="A78" s="279" t="s">
        <v>174</v>
      </c>
      <c r="B78" s="280">
        <v>16.248</v>
      </c>
      <c r="C78" s="281">
        <v>2.702</v>
      </c>
      <c r="D78" s="282">
        <v>107.965</v>
      </c>
      <c r="E78" s="281">
        <v>19.924</v>
      </c>
      <c r="F78" s="282">
        <f>SUM(B78:E78)</f>
        <v>146.839</v>
      </c>
      <c r="G78" s="283">
        <f>F78/$F$9</f>
        <v>0.002709910318779087</v>
      </c>
      <c r="H78" s="280">
        <v>53.958</v>
      </c>
      <c r="I78" s="281">
        <v>6.567</v>
      </c>
      <c r="J78" s="282"/>
      <c r="K78" s="281"/>
      <c r="L78" s="282">
        <f>SUM(H78:K78)</f>
        <v>60.525</v>
      </c>
      <c r="M78" s="312">
        <f t="shared" si="26"/>
        <v>1.4260883932259398</v>
      </c>
      <c r="N78" s="313">
        <v>16.248</v>
      </c>
      <c r="O78" s="281">
        <v>2.702</v>
      </c>
      <c r="P78" s="282">
        <v>107.965</v>
      </c>
      <c r="Q78" s="281">
        <v>19.924</v>
      </c>
      <c r="R78" s="282">
        <f>SUM(N78:Q78)</f>
        <v>146.839</v>
      </c>
      <c r="S78" s="314">
        <f>R78/$R$9</f>
        <v>0.002709910318779087</v>
      </c>
      <c r="T78" s="280">
        <v>53.958</v>
      </c>
      <c r="U78" s="281">
        <v>6.567</v>
      </c>
      <c r="V78" s="282"/>
      <c r="W78" s="281"/>
      <c r="X78" s="282">
        <f>SUM(T78:W78)</f>
        <v>60.525</v>
      </c>
      <c r="Y78" s="285">
        <f>IF(ISERROR(R78/X78-1),"         /0",IF(R78/X78&gt;5,"  *  ",(R78/X78-1)))</f>
        <v>1.4260883932259398</v>
      </c>
    </row>
    <row r="79" spans="1:25" ht="19.5" customHeight="1">
      <c r="A79" s="436" t="s">
        <v>204</v>
      </c>
      <c r="B79" s="437">
        <v>0</v>
      </c>
      <c r="C79" s="438">
        <v>0</v>
      </c>
      <c r="D79" s="439">
        <v>74.941</v>
      </c>
      <c r="E79" s="438">
        <v>6.624</v>
      </c>
      <c r="F79" s="439">
        <f>SUM(B79:E79)</f>
        <v>81.565</v>
      </c>
      <c r="G79" s="442">
        <f>F79/$F$9</f>
        <v>0.0015052801718291205</v>
      </c>
      <c r="H79" s="437">
        <v>0</v>
      </c>
      <c r="I79" s="438">
        <v>0</v>
      </c>
      <c r="J79" s="439">
        <v>32.717</v>
      </c>
      <c r="K79" s="438">
        <v>8.802</v>
      </c>
      <c r="L79" s="439">
        <f>SUM(H79:K79)</f>
        <v>41.519</v>
      </c>
      <c r="M79" s="742">
        <f>IF(ISERROR(F79/L79-1),"         /0",(F79/L79-1))</f>
        <v>0.964522266913943</v>
      </c>
      <c r="N79" s="743">
        <v>0</v>
      </c>
      <c r="O79" s="438">
        <v>0</v>
      </c>
      <c r="P79" s="439">
        <v>74.941</v>
      </c>
      <c r="Q79" s="438">
        <v>6.624</v>
      </c>
      <c r="R79" s="439">
        <f>SUM(N79:Q79)</f>
        <v>81.565</v>
      </c>
      <c r="S79" s="744">
        <f>R79/$R$9</f>
        <v>0.0015052801718291205</v>
      </c>
      <c r="T79" s="437">
        <v>0</v>
      </c>
      <c r="U79" s="438">
        <v>0</v>
      </c>
      <c r="V79" s="439">
        <v>32.717</v>
      </c>
      <c r="W79" s="438">
        <v>8.802</v>
      </c>
      <c r="X79" s="439">
        <f>SUM(T79:W79)</f>
        <v>41.519</v>
      </c>
      <c r="Y79" s="444">
        <f>IF(ISERROR(R79/X79-1),"         /0",IF(R79/X79&gt;5,"  *  ",(R79/X79-1)))</f>
        <v>0.964522266913943</v>
      </c>
    </row>
    <row r="80" spans="1:25" ht="19.5" customHeight="1">
      <c r="A80" s="286" t="s">
        <v>159</v>
      </c>
      <c r="B80" s="287">
        <v>49.434</v>
      </c>
      <c r="C80" s="288">
        <v>1.634</v>
      </c>
      <c r="D80" s="289">
        <v>0</v>
      </c>
      <c r="E80" s="288">
        <v>0</v>
      </c>
      <c r="F80" s="289">
        <f>SUM(B80:E80)</f>
        <v>51.068</v>
      </c>
      <c r="G80" s="290">
        <f>F80/$F$9</f>
        <v>0.0009424587484211307</v>
      </c>
      <c r="H80" s="287">
        <v>31.212</v>
      </c>
      <c r="I80" s="288">
        <v>0.016</v>
      </c>
      <c r="J80" s="289">
        <v>0</v>
      </c>
      <c r="K80" s="288">
        <v>0</v>
      </c>
      <c r="L80" s="289">
        <f>SUM(H80:K80)</f>
        <v>31.227999999999998</v>
      </c>
      <c r="M80" s="315">
        <f t="shared" si="26"/>
        <v>0.6353272703983606</v>
      </c>
      <c r="N80" s="316">
        <v>49.434</v>
      </c>
      <c r="O80" s="288">
        <v>1.634</v>
      </c>
      <c r="P80" s="289">
        <v>0</v>
      </c>
      <c r="Q80" s="288">
        <v>0</v>
      </c>
      <c r="R80" s="289">
        <f>SUM(N80:Q80)</f>
        <v>51.068</v>
      </c>
      <c r="S80" s="317">
        <f>R80/$R$9</f>
        <v>0.0009424587484211307</v>
      </c>
      <c r="T80" s="287">
        <v>31.212</v>
      </c>
      <c r="U80" s="288">
        <v>0.016</v>
      </c>
      <c r="V80" s="289">
        <v>0</v>
      </c>
      <c r="W80" s="288">
        <v>0</v>
      </c>
      <c r="X80" s="289">
        <f>SUM(T80:W80)</f>
        <v>31.227999999999998</v>
      </c>
      <c r="Y80" s="292">
        <f>IF(ISERROR(R80/X80-1),"         /0",IF(R80/X80&gt;5,"  *  ",(R80/X80-1)))</f>
        <v>0.6353272703983606</v>
      </c>
    </row>
    <row r="81" spans="1:25" ht="19.5" customHeight="1" thickBot="1">
      <c r="A81" s="293" t="s">
        <v>171</v>
      </c>
      <c r="B81" s="294">
        <v>103.45499999999998</v>
      </c>
      <c r="C81" s="295">
        <v>2.81</v>
      </c>
      <c r="D81" s="296">
        <v>0.26</v>
      </c>
      <c r="E81" s="295">
        <v>0.04</v>
      </c>
      <c r="F81" s="296">
        <f>SUM(B81:E81)</f>
        <v>106.565</v>
      </c>
      <c r="G81" s="297">
        <f>F81/$F$9</f>
        <v>0.0019666545884996045</v>
      </c>
      <c r="H81" s="294">
        <v>10.2</v>
      </c>
      <c r="I81" s="295">
        <v>0.224</v>
      </c>
      <c r="J81" s="296">
        <v>1.163</v>
      </c>
      <c r="K81" s="295">
        <v>13.695999999999998</v>
      </c>
      <c r="L81" s="296">
        <f>SUM(H81:K81)</f>
        <v>25.282999999999998</v>
      </c>
      <c r="M81" s="318">
        <f t="shared" si="26"/>
        <v>3.2148874737966224</v>
      </c>
      <c r="N81" s="319">
        <v>103.45499999999998</v>
      </c>
      <c r="O81" s="295">
        <v>2.81</v>
      </c>
      <c r="P81" s="296">
        <v>0.26</v>
      </c>
      <c r="Q81" s="295">
        <v>0.04</v>
      </c>
      <c r="R81" s="296">
        <f>SUM(N81:Q81)</f>
        <v>106.565</v>
      </c>
      <c r="S81" s="320">
        <f>R81/$R$9</f>
        <v>0.0019666545884996045</v>
      </c>
      <c r="T81" s="294">
        <v>10.2</v>
      </c>
      <c r="U81" s="295">
        <v>0.224</v>
      </c>
      <c r="V81" s="296">
        <v>1.163</v>
      </c>
      <c r="W81" s="295">
        <v>13.695999999999998</v>
      </c>
      <c r="X81" s="296">
        <f>SUM(T81:W81)</f>
        <v>25.282999999999998</v>
      </c>
      <c r="Y81" s="299">
        <f>IF(ISERROR(R81/X81-1),"         /0",IF(R81/X81&gt;5,"  *  ",(R81/X81-1)))</f>
        <v>3.2148874737966224</v>
      </c>
    </row>
    <row r="82" spans="1:25" s="182" customFormat="1" ht="19.5" customHeight="1" thickBot="1">
      <c r="A82" s="188" t="s">
        <v>48</v>
      </c>
      <c r="B82" s="186">
        <v>57.474999999999994</v>
      </c>
      <c r="C82" s="185">
        <v>1.8719999999999999</v>
      </c>
      <c r="D82" s="184">
        <v>0.1</v>
      </c>
      <c r="E82" s="185">
        <v>0.1</v>
      </c>
      <c r="F82" s="184">
        <f>SUM(B82:E82)</f>
        <v>59.547</v>
      </c>
      <c r="G82" s="187">
        <f>F82/$F$9</f>
        <v>0.001098938495579092</v>
      </c>
      <c r="H82" s="186">
        <v>19.354</v>
      </c>
      <c r="I82" s="185">
        <v>0.10099999999999999</v>
      </c>
      <c r="J82" s="184">
        <v>0</v>
      </c>
      <c r="K82" s="185">
        <v>0</v>
      </c>
      <c r="L82" s="184">
        <f>SUM(H82:K82)</f>
        <v>19.455</v>
      </c>
      <c r="M82" s="225">
        <f t="shared" si="26"/>
        <v>2.060755589822668</v>
      </c>
      <c r="N82" s="228">
        <v>57.474999999999994</v>
      </c>
      <c r="O82" s="185">
        <v>1.8719999999999999</v>
      </c>
      <c r="P82" s="184">
        <v>0.1</v>
      </c>
      <c r="Q82" s="185">
        <v>0.1</v>
      </c>
      <c r="R82" s="184">
        <f>SUM(N82:Q82)</f>
        <v>59.547</v>
      </c>
      <c r="S82" s="240">
        <f>R82/$R$9</f>
        <v>0.001098938495579092</v>
      </c>
      <c r="T82" s="186">
        <v>19.354</v>
      </c>
      <c r="U82" s="185">
        <v>0.10099999999999999</v>
      </c>
      <c r="V82" s="184">
        <v>0</v>
      </c>
      <c r="W82" s="185">
        <v>0</v>
      </c>
      <c r="X82" s="184">
        <f>SUM(T82:W82)</f>
        <v>19.455</v>
      </c>
      <c r="Y82" s="183">
        <f>IF(ISERROR(R82/X82-1),"         /0",IF(R82/X82&gt;5,"  *  ",(R82/X82-1)))</f>
        <v>2.060755589822668</v>
      </c>
    </row>
    <row r="83" ht="9" customHeight="1" thickTop="1">
      <c r="A83" s="79"/>
    </row>
    <row r="84" ht="14.25">
      <c r="A84" s="79" t="s">
        <v>37</v>
      </c>
    </row>
    <row r="85" ht="14.25">
      <c r="A85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3:Y65536 M83:M65536 Y3 M3">
    <cfRule type="cellIs" priority="4" dxfId="97" operator="lessThan" stopIfTrue="1">
      <formula>0</formula>
    </cfRule>
  </conditionalFormatting>
  <conditionalFormatting sqref="Y9:Y82 M9:M82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00390625" defaultRowHeight="15"/>
  <cols>
    <col min="1" max="1" width="25.421875" style="86" customWidth="1"/>
    <col min="2" max="2" width="39.421875" style="86" customWidth="1"/>
    <col min="3" max="3" width="12.421875" style="86" customWidth="1"/>
    <col min="4" max="4" width="12.421875" style="86" bestFit="1" customWidth="1"/>
    <col min="5" max="5" width="9.140625" style="86" bestFit="1" customWidth="1"/>
    <col min="6" max="6" width="11.421875" style="86" bestFit="1" customWidth="1"/>
    <col min="7" max="7" width="11.7109375" style="86" customWidth="1"/>
    <col min="8" max="8" width="10.421875" style="86" customWidth="1"/>
    <col min="9" max="10" width="12.7109375" style="86" bestFit="1" customWidth="1"/>
    <col min="11" max="11" width="9.7109375" style="86" bestFit="1" customWidth="1"/>
    <col min="12" max="12" width="10.57421875" style="86" bestFit="1" customWidth="1"/>
    <col min="13" max="13" width="12.7109375" style="86" bestFit="1" customWidth="1"/>
    <col min="14" max="14" width="9.421875" style="86" customWidth="1"/>
    <col min="15" max="16" width="13.00390625" style="86" bestFit="1" customWidth="1"/>
    <col min="17" max="18" width="10.57421875" style="86" bestFit="1" customWidth="1"/>
    <col min="19" max="19" width="13.00390625" style="86" bestFit="1" customWidth="1"/>
    <col min="20" max="20" width="10.57421875" style="86" customWidth="1"/>
    <col min="21" max="22" width="13.140625" style="86" bestFit="1" customWidth="1"/>
    <col min="23" max="23" width="10.28125" style="86" customWidth="1"/>
    <col min="24" max="24" width="10.8515625" style="86" bestFit="1" customWidth="1"/>
    <col min="25" max="25" width="13.00390625" style="86" bestFit="1" customWidth="1"/>
    <col min="26" max="26" width="9.8515625" style="86" bestFit="1" customWidth="1"/>
    <col min="27" max="16384" width="8.00390625" style="86" customWidth="1"/>
  </cols>
  <sheetData>
    <row r="1" spans="1:26" ht="16.5">
      <c r="A1" s="536" t="s">
        <v>147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537"/>
      <c r="N1" s="537"/>
      <c r="Y1" s="606" t="s">
        <v>26</v>
      </c>
      <c r="Z1" s="606"/>
    </row>
    <row r="2" spans="1:26" ht="16.5">
      <c r="A2" s="540" t="s">
        <v>146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537"/>
      <c r="N2" s="537"/>
      <c r="Y2" s="538"/>
      <c r="Z2" s="538"/>
    </row>
    <row r="3" ht="9.75" customHeight="1" thickBot="1"/>
    <row r="4" spans="1:26" ht="24.75" customHeight="1" thickTop="1">
      <c r="A4" s="638" t="s">
        <v>112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</row>
    <row r="5" spans="1:26" ht="21" customHeight="1" thickBot="1">
      <c r="A5" s="650" t="s">
        <v>40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105" customFormat="1" ht="19.5" customHeight="1" thickBot="1" thickTop="1">
      <c r="A6" s="714" t="s">
        <v>113</v>
      </c>
      <c r="B6" s="714" t="s">
        <v>114</v>
      </c>
      <c r="C6" s="629" t="s">
        <v>33</v>
      </c>
      <c r="D6" s="630"/>
      <c r="E6" s="630"/>
      <c r="F6" s="630"/>
      <c r="G6" s="630"/>
      <c r="H6" s="630"/>
      <c r="I6" s="630"/>
      <c r="J6" s="630"/>
      <c r="K6" s="631"/>
      <c r="L6" s="631"/>
      <c r="M6" s="631"/>
      <c r="N6" s="632"/>
      <c r="O6" s="633" t="s">
        <v>32</v>
      </c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2"/>
    </row>
    <row r="7" spans="1:26" s="104" customFormat="1" ht="26.25" customHeight="1" thickBot="1">
      <c r="A7" s="715"/>
      <c r="B7" s="715"/>
      <c r="C7" s="723" t="s">
        <v>151</v>
      </c>
      <c r="D7" s="719"/>
      <c r="E7" s="719"/>
      <c r="F7" s="719"/>
      <c r="G7" s="720"/>
      <c r="H7" s="721" t="s">
        <v>31</v>
      </c>
      <c r="I7" s="723" t="s">
        <v>152</v>
      </c>
      <c r="J7" s="719"/>
      <c r="K7" s="719"/>
      <c r="L7" s="719"/>
      <c r="M7" s="720"/>
      <c r="N7" s="721" t="s">
        <v>30</v>
      </c>
      <c r="O7" s="718" t="s">
        <v>153</v>
      </c>
      <c r="P7" s="719"/>
      <c r="Q7" s="719"/>
      <c r="R7" s="719"/>
      <c r="S7" s="720"/>
      <c r="T7" s="721" t="s">
        <v>31</v>
      </c>
      <c r="U7" s="718" t="s">
        <v>154</v>
      </c>
      <c r="V7" s="719"/>
      <c r="W7" s="719"/>
      <c r="X7" s="719"/>
      <c r="Y7" s="720"/>
      <c r="Z7" s="721" t="s">
        <v>30</v>
      </c>
    </row>
    <row r="8" spans="1:26" s="99" customFormat="1" ht="26.25" customHeight="1">
      <c r="A8" s="716"/>
      <c r="B8" s="716"/>
      <c r="C8" s="647" t="s">
        <v>20</v>
      </c>
      <c r="D8" s="648"/>
      <c r="E8" s="645" t="s">
        <v>19</v>
      </c>
      <c r="F8" s="646"/>
      <c r="G8" s="634" t="s">
        <v>15</v>
      </c>
      <c r="H8" s="627"/>
      <c r="I8" s="647" t="s">
        <v>20</v>
      </c>
      <c r="J8" s="648"/>
      <c r="K8" s="645" t="s">
        <v>19</v>
      </c>
      <c r="L8" s="646"/>
      <c r="M8" s="634" t="s">
        <v>15</v>
      </c>
      <c r="N8" s="627"/>
      <c r="O8" s="648" t="s">
        <v>20</v>
      </c>
      <c r="P8" s="648"/>
      <c r="Q8" s="653" t="s">
        <v>19</v>
      </c>
      <c r="R8" s="648"/>
      <c r="S8" s="634" t="s">
        <v>15</v>
      </c>
      <c r="T8" s="627"/>
      <c r="U8" s="654" t="s">
        <v>20</v>
      </c>
      <c r="V8" s="646"/>
      <c r="W8" s="645" t="s">
        <v>19</v>
      </c>
      <c r="X8" s="649"/>
      <c r="Y8" s="634" t="s">
        <v>15</v>
      </c>
      <c r="Z8" s="627"/>
    </row>
    <row r="9" spans="1:26" s="99" customFormat="1" ht="31.5" thickBot="1">
      <c r="A9" s="717"/>
      <c r="B9" s="717"/>
      <c r="C9" s="102" t="s">
        <v>17</v>
      </c>
      <c r="D9" s="100" t="s">
        <v>16</v>
      </c>
      <c r="E9" s="101" t="s">
        <v>17</v>
      </c>
      <c r="F9" s="100" t="s">
        <v>16</v>
      </c>
      <c r="G9" s="635"/>
      <c r="H9" s="722"/>
      <c r="I9" s="102" t="s">
        <v>17</v>
      </c>
      <c r="J9" s="100" t="s">
        <v>16</v>
      </c>
      <c r="K9" s="101" t="s">
        <v>17</v>
      </c>
      <c r="L9" s="100" t="s">
        <v>16</v>
      </c>
      <c r="M9" s="635"/>
      <c r="N9" s="722"/>
      <c r="O9" s="103" t="s">
        <v>17</v>
      </c>
      <c r="P9" s="100" t="s">
        <v>16</v>
      </c>
      <c r="Q9" s="101" t="s">
        <v>17</v>
      </c>
      <c r="R9" s="100" t="s">
        <v>16</v>
      </c>
      <c r="S9" s="635"/>
      <c r="T9" s="722"/>
      <c r="U9" s="102" t="s">
        <v>17</v>
      </c>
      <c r="V9" s="100" t="s">
        <v>16</v>
      </c>
      <c r="W9" s="101" t="s">
        <v>17</v>
      </c>
      <c r="X9" s="100" t="s">
        <v>16</v>
      </c>
      <c r="Y9" s="635"/>
      <c r="Z9" s="722"/>
    </row>
    <row r="10" spans="1:26" s="88" customFormat="1" ht="18" customHeight="1" thickBot="1" thickTop="1">
      <c r="A10" s="98" t="s">
        <v>22</v>
      </c>
      <c r="B10" s="209"/>
      <c r="C10" s="97">
        <f>SUM(C11:C66)</f>
        <v>1904735</v>
      </c>
      <c r="D10" s="91">
        <f>SUM(D11:D66)</f>
        <v>1904861</v>
      </c>
      <c r="E10" s="92">
        <f>SUM(E11:E66)</f>
        <v>63676</v>
      </c>
      <c r="F10" s="91">
        <f>SUM(F11:F66)</f>
        <v>63730</v>
      </c>
      <c r="G10" s="90">
        <f>SUM(C10:F10)</f>
        <v>3937002</v>
      </c>
      <c r="H10" s="94">
        <f aca="true" t="shared" si="0" ref="H10:H19">G10/$G$10</f>
        <v>1</v>
      </c>
      <c r="I10" s="93">
        <f>SUM(I11:I66)</f>
        <v>2002969</v>
      </c>
      <c r="J10" s="91">
        <f>SUM(J11:J66)</f>
        <v>2003098</v>
      </c>
      <c r="K10" s="92">
        <f>SUM(K11:K66)</f>
        <v>69693</v>
      </c>
      <c r="L10" s="91">
        <f>SUM(L11:L66)</f>
        <v>69476</v>
      </c>
      <c r="M10" s="90">
        <f aca="true" t="shared" si="1" ref="M10:M19">SUM(I10:L10)</f>
        <v>4145236</v>
      </c>
      <c r="N10" s="96">
        <f aca="true" t="shared" si="2" ref="N10:N19">IF(ISERROR(G10/M10-1),"         /0",(G10/M10-1))</f>
        <v>-0.05023453429430802</v>
      </c>
      <c r="O10" s="95">
        <f>SUM(O11:O66)</f>
        <v>1904735</v>
      </c>
      <c r="P10" s="91">
        <f>SUM(P11:P66)</f>
        <v>1904861</v>
      </c>
      <c r="Q10" s="92">
        <f>SUM(Q11:Q66)</f>
        <v>63676</v>
      </c>
      <c r="R10" s="91">
        <f>SUM(R11:R66)</f>
        <v>63730</v>
      </c>
      <c r="S10" s="90">
        <f aca="true" t="shared" si="3" ref="S10:S19">SUM(O10:R10)</f>
        <v>3937002</v>
      </c>
      <c r="T10" s="94">
        <f aca="true" t="shared" si="4" ref="T10:T19">S10/$S$10</f>
        <v>1</v>
      </c>
      <c r="U10" s="93">
        <f>SUM(U11:U66)</f>
        <v>2002969</v>
      </c>
      <c r="V10" s="91">
        <f>SUM(V11:V66)</f>
        <v>2003098</v>
      </c>
      <c r="W10" s="92">
        <f>SUM(W11:W66)</f>
        <v>69693</v>
      </c>
      <c r="X10" s="91">
        <f>SUM(X11:X66)</f>
        <v>69476</v>
      </c>
      <c r="Y10" s="90">
        <f aca="true" t="shared" si="5" ref="Y10:Y19">SUM(U10:X10)</f>
        <v>4145236</v>
      </c>
      <c r="Z10" s="89">
        <f>IF(ISERROR(S10/Y10-1),"         /0",(S10/Y10-1))</f>
        <v>-0.05023453429430802</v>
      </c>
    </row>
    <row r="11" spans="1:26" ht="21" customHeight="1" thickTop="1">
      <c r="A11" s="329" t="s">
        <v>394</v>
      </c>
      <c r="B11" s="330" t="s">
        <v>395</v>
      </c>
      <c r="C11" s="331">
        <v>652374</v>
      </c>
      <c r="D11" s="332">
        <v>736577</v>
      </c>
      <c r="E11" s="333">
        <v>10003</v>
      </c>
      <c r="F11" s="332">
        <v>10494</v>
      </c>
      <c r="G11" s="334">
        <f aca="true" t="shared" si="6" ref="G11:G66">SUM(C11:F11)</f>
        <v>1409448</v>
      </c>
      <c r="H11" s="335">
        <f t="shared" si="0"/>
        <v>0.3580003261364866</v>
      </c>
      <c r="I11" s="336">
        <v>655046</v>
      </c>
      <c r="J11" s="332">
        <v>747101</v>
      </c>
      <c r="K11" s="333">
        <v>13746</v>
      </c>
      <c r="L11" s="332">
        <v>14776</v>
      </c>
      <c r="M11" s="334">
        <f t="shared" si="1"/>
        <v>1430669</v>
      </c>
      <c r="N11" s="337">
        <f t="shared" si="2"/>
        <v>-0.014832920822356543</v>
      </c>
      <c r="O11" s="331">
        <f>C11</f>
        <v>652374</v>
      </c>
      <c r="P11" s="332">
        <f aca="true" t="shared" si="7" ref="P11:P66">D11</f>
        <v>736577</v>
      </c>
      <c r="Q11" s="333">
        <f aca="true" t="shared" si="8" ref="Q11:Q66">E11</f>
        <v>10003</v>
      </c>
      <c r="R11" s="332">
        <f aca="true" t="shared" si="9" ref="R11:R66">F11</f>
        <v>10494</v>
      </c>
      <c r="S11" s="334">
        <f t="shared" si="3"/>
        <v>1409448</v>
      </c>
      <c r="T11" s="335">
        <f t="shared" si="4"/>
        <v>0.3580003261364866</v>
      </c>
      <c r="U11" s="336">
        <v>655046</v>
      </c>
      <c r="V11" s="332">
        <v>747101</v>
      </c>
      <c r="W11" s="333">
        <v>13746</v>
      </c>
      <c r="X11" s="332">
        <v>14776</v>
      </c>
      <c r="Y11" s="334">
        <f t="shared" si="5"/>
        <v>1430669</v>
      </c>
      <c r="Z11" s="338">
        <f aca="true" t="shared" si="10" ref="Z11:Z19">IF(ISERROR(S11/Y11-1),"         /0",IF(S11/Y11&gt;5,"  *  ",(S11/Y11-1)))</f>
        <v>-0.014832920822356543</v>
      </c>
    </row>
    <row r="12" spans="1:26" ht="21" customHeight="1">
      <c r="A12" s="339" t="s">
        <v>396</v>
      </c>
      <c r="B12" s="340" t="s">
        <v>397</v>
      </c>
      <c r="C12" s="341">
        <v>238526</v>
      </c>
      <c r="D12" s="342">
        <v>225056</v>
      </c>
      <c r="E12" s="343">
        <v>2591</v>
      </c>
      <c r="F12" s="342">
        <v>2362</v>
      </c>
      <c r="G12" s="344">
        <f t="shared" si="6"/>
        <v>468535</v>
      </c>
      <c r="H12" s="345">
        <f t="shared" si="0"/>
        <v>0.1190080675600368</v>
      </c>
      <c r="I12" s="346">
        <v>255084</v>
      </c>
      <c r="J12" s="342">
        <v>251242</v>
      </c>
      <c r="K12" s="343">
        <v>3301</v>
      </c>
      <c r="L12" s="342">
        <v>3387</v>
      </c>
      <c r="M12" s="344">
        <f t="shared" si="1"/>
        <v>513014</v>
      </c>
      <c r="N12" s="347">
        <f t="shared" si="2"/>
        <v>-0.08670133758532905</v>
      </c>
      <c r="O12" s="341">
        <f aca="true" t="shared" si="11" ref="O12:O66">C12</f>
        <v>238526</v>
      </c>
      <c r="P12" s="342">
        <f t="shared" si="7"/>
        <v>225056</v>
      </c>
      <c r="Q12" s="343">
        <f t="shared" si="8"/>
        <v>2591</v>
      </c>
      <c r="R12" s="342">
        <f t="shared" si="9"/>
        <v>2362</v>
      </c>
      <c r="S12" s="344">
        <f t="shared" si="3"/>
        <v>468535</v>
      </c>
      <c r="T12" s="345">
        <f t="shared" si="4"/>
        <v>0.1190080675600368</v>
      </c>
      <c r="U12" s="346">
        <v>255084</v>
      </c>
      <c r="V12" s="342">
        <v>251242</v>
      </c>
      <c r="W12" s="343">
        <v>3301</v>
      </c>
      <c r="X12" s="342">
        <v>3387</v>
      </c>
      <c r="Y12" s="344">
        <f t="shared" si="5"/>
        <v>513014</v>
      </c>
      <c r="Z12" s="348">
        <f t="shared" si="10"/>
        <v>-0.08670133758532905</v>
      </c>
    </row>
    <row r="13" spans="1:26" ht="21" customHeight="1">
      <c r="A13" s="339" t="s">
        <v>398</v>
      </c>
      <c r="B13" s="340" t="s">
        <v>399</v>
      </c>
      <c r="C13" s="341">
        <v>184238</v>
      </c>
      <c r="D13" s="342">
        <v>171462</v>
      </c>
      <c r="E13" s="343">
        <v>201</v>
      </c>
      <c r="F13" s="342">
        <v>178</v>
      </c>
      <c r="G13" s="344">
        <f t="shared" si="6"/>
        <v>356079</v>
      </c>
      <c r="H13" s="345">
        <f t="shared" si="0"/>
        <v>0.09044420094274781</v>
      </c>
      <c r="I13" s="346">
        <v>190797</v>
      </c>
      <c r="J13" s="342">
        <v>178264</v>
      </c>
      <c r="K13" s="343">
        <v>852</v>
      </c>
      <c r="L13" s="342">
        <v>1381</v>
      </c>
      <c r="M13" s="344">
        <f t="shared" si="1"/>
        <v>371294</v>
      </c>
      <c r="N13" s="347">
        <f t="shared" si="2"/>
        <v>-0.040978308294774446</v>
      </c>
      <c r="O13" s="341">
        <f t="shared" si="11"/>
        <v>184238</v>
      </c>
      <c r="P13" s="342">
        <f t="shared" si="7"/>
        <v>171462</v>
      </c>
      <c r="Q13" s="343">
        <f t="shared" si="8"/>
        <v>201</v>
      </c>
      <c r="R13" s="342">
        <f t="shared" si="9"/>
        <v>178</v>
      </c>
      <c r="S13" s="344">
        <f t="shared" si="3"/>
        <v>356079</v>
      </c>
      <c r="T13" s="345">
        <f t="shared" si="4"/>
        <v>0.09044420094274781</v>
      </c>
      <c r="U13" s="346">
        <v>190797</v>
      </c>
      <c r="V13" s="342">
        <v>178264</v>
      </c>
      <c r="W13" s="343">
        <v>852</v>
      </c>
      <c r="X13" s="342">
        <v>1381</v>
      </c>
      <c r="Y13" s="344">
        <f t="shared" si="5"/>
        <v>371294</v>
      </c>
      <c r="Z13" s="348">
        <f t="shared" si="10"/>
        <v>-0.040978308294774446</v>
      </c>
    </row>
    <row r="14" spans="1:26" ht="21" customHeight="1">
      <c r="A14" s="339" t="s">
        <v>400</v>
      </c>
      <c r="B14" s="340" t="s">
        <v>401</v>
      </c>
      <c r="C14" s="341">
        <v>139301</v>
      </c>
      <c r="D14" s="342">
        <v>133596</v>
      </c>
      <c r="E14" s="343">
        <v>2369</v>
      </c>
      <c r="F14" s="342">
        <v>2436</v>
      </c>
      <c r="G14" s="344">
        <f t="shared" si="6"/>
        <v>277702</v>
      </c>
      <c r="H14" s="345">
        <f t="shared" si="0"/>
        <v>0.07053641324032855</v>
      </c>
      <c r="I14" s="346">
        <v>185696</v>
      </c>
      <c r="J14" s="342">
        <v>176461</v>
      </c>
      <c r="K14" s="343">
        <v>4136</v>
      </c>
      <c r="L14" s="342">
        <v>3358</v>
      </c>
      <c r="M14" s="344">
        <f t="shared" si="1"/>
        <v>369651</v>
      </c>
      <c r="N14" s="347">
        <f t="shared" si="2"/>
        <v>-0.2487454382647416</v>
      </c>
      <c r="O14" s="341">
        <f t="shared" si="11"/>
        <v>139301</v>
      </c>
      <c r="P14" s="342">
        <f t="shared" si="7"/>
        <v>133596</v>
      </c>
      <c r="Q14" s="343">
        <f t="shared" si="8"/>
        <v>2369</v>
      </c>
      <c r="R14" s="342">
        <f t="shared" si="9"/>
        <v>2436</v>
      </c>
      <c r="S14" s="344">
        <f t="shared" si="3"/>
        <v>277702</v>
      </c>
      <c r="T14" s="345">
        <f t="shared" si="4"/>
        <v>0.07053641324032855</v>
      </c>
      <c r="U14" s="346">
        <v>185696</v>
      </c>
      <c r="V14" s="342">
        <v>176461</v>
      </c>
      <c r="W14" s="343">
        <v>4136</v>
      </c>
      <c r="X14" s="342">
        <v>3358</v>
      </c>
      <c r="Y14" s="344">
        <f t="shared" si="5"/>
        <v>369651</v>
      </c>
      <c r="Z14" s="348">
        <f t="shared" si="10"/>
        <v>-0.2487454382647416</v>
      </c>
    </row>
    <row r="15" spans="1:26" ht="21" customHeight="1">
      <c r="A15" s="339" t="s">
        <v>402</v>
      </c>
      <c r="B15" s="340" t="s">
        <v>403</v>
      </c>
      <c r="C15" s="341">
        <v>89856</v>
      </c>
      <c r="D15" s="342">
        <v>86691</v>
      </c>
      <c r="E15" s="343">
        <v>11701</v>
      </c>
      <c r="F15" s="342">
        <v>11964</v>
      </c>
      <c r="G15" s="344">
        <f t="shared" si="6"/>
        <v>200212</v>
      </c>
      <c r="H15" s="345">
        <f t="shared" si="0"/>
        <v>0.05085392387405442</v>
      </c>
      <c r="I15" s="346">
        <v>84794</v>
      </c>
      <c r="J15" s="342">
        <v>81054</v>
      </c>
      <c r="K15" s="343">
        <v>18530</v>
      </c>
      <c r="L15" s="342">
        <v>18377</v>
      </c>
      <c r="M15" s="344">
        <f t="shared" si="1"/>
        <v>202755</v>
      </c>
      <c r="N15" s="347">
        <f t="shared" si="2"/>
        <v>-0.012542230771127705</v>
      </c>
      <c r="O15" s="341">
        <f t="shared" si="11"/>
        <v>89856</v>
      </c>
      <c r="P15" s="342">
        <f t="shared" si="7"/>
        <v>86691</v>
      </c>
      <c r="Q15" s="343">
        <f t="shared" si="8"/>
        <v>11701</v>
      </c>
      <c r="R15" s="342">
        <f t="shared" si="9"/>
        <v>11964</v>
      </c>
      <c r="S15" s="344">
        <f t="shared" si="3"/>
        <v>200212</v>
      </c>
      <c r="T15" s="345">
        <f t="shared" si="4"/>
        <v>0.05085392387405442</v>
      </c>
      <c r="U15" s="346">
        <v>84794</v>
      </c>
      <c r="V15" s="342">
        <v>81054</v>
      </c>
      <c r="W15" s="343">
        <v>18530</v>
      </c>
      <c r="X15" s="342">
        <v>18377</v>
      </c>
      <c r="Y15" s="344">
        <f t="shared" si="5"/>
        <v>202755</v>
      </c>
      <c r="Z15" s="348">
        <f t="shared" si="10"/>
        <v>-0.012542230771127705</v>
      </c>
    </row>
    <row r="16" spans="1:26" ht="21" customHeight="1">
      <c r="A16" s="339" t="s">
        <v>404</v>
      </c>
      <c r="B16" s="340" t="s">
        <v>405</v>
      </c>
      <c r="C16" s="341">
        <v>96912</v>
      </c>
      <c r="D16" s="342">
        <v>89192</v>
      </c>
      <c r="E16" s="343">
        <v>2946</v>
      </c>
      <c r="F16" s="342">
        <v>2793</v>
      </c>
      <c r="G16" s="344">
        <f t="shared" si="6"/>
        <v>191843</v>
      </c>
      <c r="H16" s="345">
        <f t="shared" si="0"/>
        <v>0.0487281947024665</v>
      </c>
      <c r="I16" s="346">
        <v>115278</v>
      </c>
      <c r="J16" s="342">
        <v>101640</v>
      </c>
      <c r="K16" s="343">
        <v>1451</v>
      </c>
      <c r="L16" s="342">
        <v>1835</v>
      </c>
      <c r="M16" s="344">
        <f t="shared" si="1"/>
        <v>220204</v>
      </c>
      <c r="N16" s="347">
        <f t="shared" si="2"/>
        <v>-0.1287942090061942</v>
      </c>
      <c r="O16" s="341">
        <f t="shared" si="11"/>
        <v>96912</v>
      </c>
      <c r="P16" s="342">
        <f t="shared" si="7"/>
        <v>89192</v>
      </c>
      <c r="Q16" s="343">
        <f t="shared" si="8"/>
        <v>2946</v>
      </c>
      <c r="R16" s="342">
        <f t="shared" si="9"/>
        <v>2793</v>
      </c>
      <c r="S16" s="344">
        <f t="shared" si="3"/>
        <v>191843</v>
      </c>
      <c r="T16" s="345">
        <f t="shared" si="4"/>
        <v>0.0487281947024665</v>
      </c>
      <c r="U16" s="346">
        <v>115278</v>
      </c>
      <c r="V16" s="342">
        <v>101640</v>
      </c>
      <c r="W16" s="343">
        <v>1451</v>
      </c>
      <c r="X16" s="342">
        <v>1835</v>
      </c>
      <c r="Y16" s="344">
        <f t="shared" si="5"/>
        <v>220204</v>
      </c>
      <c r="Z16" s="348">
        <f t="shared" si="10"/>
        <v>-0.1287942090061942</v>
      </c>
    </row>
    <row r="17" spans="1:26" ht="21" customHeight="1">
      <c r="A17" s="339" t="s">
        <v>406</v>
      </c>
      <c r="B17" s="340" t="s">
        <v>407</v>
      </c>
      <c r="C17" s="341">
        <v>82724</v>
      </c>
      <c r="D17" s="342">
        <v>77546</v>
      </c>
      <c r="E17" s="343">
        <v>74</v>
      </c>
      <c r="F17" s="342">
        <v>87</v>
      </c>
      <c r="G17" s="344">
        <f t="shared" si="6"/>
        <v>160431</v>
      </c>
      <c r="H17" s="345">
        <f>G17/$G$10</f>
        <v>0.04074953479830592</v>
      </c>
      <c r="I17" s="346">
        <v>82161</v>
      </c>
      <c r="J17" s="342">
        <v>74706</v>
      </c>
      <c r="K17" s="343">
        <v>649</v>
      </c>
      <c r="L17" s="342">
        <v>606</v>
      </c>
      <c r="M17" s="344">
        <f>SUM(I17:L17)</f>
        <v>158122</v>
      </c>
      <c r="N17" s="347">
        <f>IF(ISERROR(G17/M17-1),"         /0",(G17/M17-1))</f>
        <v>0.01460264858779925</v>
      </c>
      <c r="O17" s="341">
        <f t="shared" si="11"/>
        <v>82724</v>
      </c>
      <c r="P17" s="342">
        <f t="shared" si="7"/>
        <v>77546</v>
      </c>
      <c r="Q17" s="343">
        <f t="shared" si="8"/>
        <v>74</v>
      </c>
      <c r="R17" s="342">
        <f t="shared" si="9"/>
        <v>87</v>
      </c>
      <c r="S17" s="344">
        <f>SUM(O17:R17)</f>
        <v>160431</v>
      </c>
      <c r="T17" s="345">
        <f>S17/$S$10</f>
        <v>0.04074953479830592</v>
      </c>
      <c r="U17" s="346">
        <v>82161</v>
      </c>
      <c r="V17" s="342">
        <v>74706</v>
      </c>
      <c r="W17" s="343">
        <v>649</v>
      </c>
      <c r="X17" s="342">
        <v>606</v>
      </c>
      <c r="Y17" s="344">
        <f>SUM(U17:X17)</f>
        <v>158122</v>
      </c>
      <c r="Z17" s="348">
        <f>IF(ISERROR(S17/Y17-1),"         /0",IF(S17/Y17&gt;5,"  *  ",(S17/Y17-1)))</f>
        <v>0.01460264858779925</v>
      </c>
    </row>
    <row r="18" spans="1:26" ht="21" customHeight="1">
      <c r="A18" s="339" t="s">
        <v>408</v>
      </c>
      <c r="B18" s="340" t="s">
        <v>409</v>
      </c>
      <c r="C18" s="341">
        <v>68248</v>
      </c>
      <c r="D18" s="342">
        <v>60691</v>
      </c>
      <c r="E18" s="343">
        <v>1646</v>
      </c>
      <c r="F18" s="342">
        <v>1438</v>
      </c>
      <c r="G18" s="344">
        <f t="shared" si="6"/>
        <v>132023</v>
      </c>
      <c r="H18" s="345">
        <f>G18/$G$10</f>
        <v>0.03353389203256691</v>
      </c>
      <c r="I18" s="346">
        <v>53802</v>
      </c>
      <c r="J18" s="342">
        <v>48488</v>
      </c>
      <c r="K18" s="343">
        <v>2413</v>
      </c>
      <c r="L18" s="342">
        <v>2329</v>
      </c>
      <c r="M18" s="344">
        <f>SUM(I18:L18)</f>
        <v>107032</v>
      </c>
      <c r="N18" s="347">
        <f>IF(ISERROR(G18/M18-1),"         /0",(G18/M18-1))</f>
        <v>0.23349091860378213</v>
      </c>
      <c r="O18" s="341">
        <f t="shared" si="11"/>
        <v>68248</v>
      </c>
      <c r="P18" s="342">
        <f t="shared" si="7"/>
        <v>60691</v>
      </c>
      <c r="Q18" s="343">
        <f t="shared" si="8"/>
        <v>1646</v>
      </c>
      <c r="R18" s="342">
        <f t="shared" si="9"/>
        <v>1438</v>
      </c>
      <c r="S18" s="344">
        <f>SUM(O18:R18)</f>
        <v>132023</v>
      </c>
      <c r="T18" s="345">
        <f>S18/$S$10</f>
        <v>0.03353389203256691</v>
      </c>
      <c r="U18" s="346">
        <v>53802</v>
      </c>
      <c r="V18" s="342">
        <v>48488</v>
      </c>
      <c r="W18" s="343">
        <v>2413</v>
      </c>
      <c r="X18" s="342">
        <v>2329</v>
      </c>
      <c r="Y18" s="344">
        <f>SUM(U18:X18)</f>
        <v>107032</v>
      </c>
      <c r="Z18" s="348">
        <f>IF(ISERROR(S18/Y18-1),"         /0",IF(S18/Y18&gt;5,"  *  ",(S18/Y18-1)))</f>
        <v>0.23349091860378213</v>
      </c>
    </row>
    <row r="19" spans="1:26" ht="21" customHeight="1">
      <c r="A19" s="339" t="s">
        <v>410</v>
      </c>
      <c r="B19" s="340" t="s">
        <v>411</v>
      </c>
      <c r="C19" s="341">
        <v>60161</v>
      </c>
      <c r="D19" s="342">
        <v>52961</v>
      </c>
      <c r="E19" s="343">
        <v>693</v>
      </c>
      <c r="F19" s="342">
        <v>732</v>
      </c>
      <c r="G19" s="344">
        <f t="shared" si="6"/>
        <v>114547</v>
      </c>
      <c r="H19" s="345">
        <f t="shared" si="0"/>
        <v>0.029094981409712263</v>
      </c>
      <c r="I19" s="346">
        <v>66371</v>
      </c>
      <c r="J19" s="342">
        <v>59979</v>
      </c>
      <c r="K19" s="343">
        <v>1470</v>
      </c>
      <c r="L19" s="342">
        <v>1384</v>
      </c>
      <c r="M19" s="344">
        <f t="shared" si="1"/>
        <v>129204</v>
      </c>
      <c r="N19" s="347">
        <f t="shared" si="2"/>
        <v>-0.11344076034797679</v>
      </c>
      <c r="O19" s="341">
        <f t="shared" si="11"/>
        <v>60161</v>
      </c>
      <c r="P19" s="342">
        <f t="shared" si="7"/>
        <v>52961</v>
      </c>
      <c r="Q19" s="343">
        <f t="shared" si="8"/>
        <v>693</v>
      </c>
      <c r="R19" s="342">
        <f t="shared" si="9"/>
        <v>732</v>
      </c>
      <c r="S19" s="344">
        <f t="shared" si="3"/>
        <v>114547</v>
      </c>
      <c r="T19" s="345">
        <f t="shared" si="4"/>
        <v>0.029094981409712263</v>
      </c>
      <c r="U19" s="346">
        <v>66371</v>
      </c>
      <c r="V19" s="342">
        <v>59979</v>
      </c>
      <c r="W19" s="343">
        <v>1470</v>
      </c>
      <c r="X19" s="342">
        <v>1384</v>
      </c>
      <c r="Y19" s="344">
        <f t="shared" si="5"/>
        <v>129204</v>
      </c>
      <c r="Z19" s="348">
        <f t="shared" si="10"/>
        <v>-0.11344076034797679</v>
      </c>
    </row>
    <row r="20" spans="1:26" ht="21" customHeight="1">
      <c r="A20" s="339" t="s">
        <v>412</v>
      </c>
      <c r="B20" s="340" t="s">
        <v>413</v>
      </c>
      <c r="C20" s="341">
        <v>39015</v>
      </c>
      <c r="D20" s="342">
        <v>44553</v>
      </c>
      <c r="E20" s="343">
        <v>5158</v>
      </c>
      <c r="F20" s="342">
        <v>6844</v>
      </c>
      <c r="G20" s="344">
        <f t="shared" si="6"/>
        <v>95570</v>
      </c>
      <c r="H20" s="345">
        <f aca="true" t="shared" si="12" ref="H20:H33">G20/$G$10</f>
        <v>0.024274816218025796</v>
      </c>
      <c r="I20" s="346">
        <v>40639</v>
      </c>
      <c r="J20" s="342">
        <v>45898</v>
      </c>
      <c r="K20" s="343">
        <v>2045</v>
      </c>
      <c r="L20" s="342">
        <v>3149</v>
      </c>
      <c r="M20" s="344">
        <f aca="true" t="shared" si="13" ref="M20:M33">SUM(I20:L20)</f>
        <v>91731</v>
      </c>
      <c r="N20" s="347">
        <f aca="true" t="shared" si="14" ref="N20:N33">IF(ISERROR(G20/M20-1),"         /0",(G20/M20-1))</f>
        <v>0.04185062846802068</v>
      </c>
      <c r="O20" s="341">
        <f t="shared" si="11"/>
        <v>39015</v>
      </c>
      <c r="P20" s="342">
        <f t="shared" si="7"/>
        <v>44553</v>
      </c>
      <c r="Q20" s="343">
        <f t="shared" si="8"/>
        <v>5158</v>
      </c>
      <c r="R20" s="342">
        <f t="shared" si="9"/>
        <v>6844</v>
      </c>
      <c r="S20" s="344">
        <f aca="true" t="shared" si="15" ref="S20:S33">SUM(O20:R20)</f>
        <v>95570</v>
      </c>
      <c r="T20" s="345">
        <f aca="true" t="shared" si="16" ref="T20:T33">S20/$S$10</f>
        <v>0.024274816218025796</v>
      </c>
      <c r="U20" s="346">
        <v>40639</v>
      </c>
      <c r="V20" s="342">
        <v>45898</v>
      </c>
      <c r="W20" s="343">
        <v>2045</v>
      </c>
      <c r="X20" s="342">
        <v>3149</v>
      </c>
      <c r="Y20" s="344">
        <f aca="true" t="shared" si="17" ref="Y20:Y33">SUM(U20:X20)</f>
        <v>91731</v>
      </c>
      <c r="Z20" s="348">
        <f aca="true" t="shared" si="18" ref="Z20:Z33">IF(ISERROR(S20/Y20-1),"         /0",IF(S20/Y20&gt;5,"  *  ",(S20/Y20-1)))</f>
        <v>0.04185062846802068</v>
      </c>
    </row>
    <row r="21" spans="1:26" ht="21" customHeight="1">
      <c r="A21" s="339" t="s">
        <v>414</v>
      </c>
      <c r="B21" s="340" t="s">
        <v>415</v>
      </c>
      <c r="C21" s="341">
        <v>40081</v>
      </c>
      <c r="D21" s="342">
        <v>35826</v>
      </c>
      <c r="E21" s="343">
        <v>64</v>
      </c>
      <c r="F21" s="342">
        <v>69</v>
      </c>
      <c r="G21" s="344">
        <f t="shared" si="6"/>
        <v>76040</v>
      </c>
      <c r="H21" s="345">
        <f t="shared" si="12"/>
        <v>0.019314188816769714</v>
      </c>
      <c r="I21" s="346">
        <v>47523</v>
      </c>
      <c r="J21" s="342">
        <v>37435</v>
      </c>
      <c r="K21" s="343">
        <v>235</v>
      </c>
      <c r="L21" s="342">
        <v>26</v>
      </c>
      <c r="M21" s="344">
        <f t="shared" si="13"/>
        <v>85219</v>
      </c>
      <c r="N21" s="347">
        <f t="shared" si="14"/>
        <v>-0.10771072178739483</v>
      </c>
      <c r="O21" s="341">
        <f t="shared" si="11"/>
        <v>40081</v>
      </c>
      <c r="P21" s="342">
        <f t="shared" si="7"/>
        <v>35826</v>
      </c>
      <c r="Q21" s="343">
        <f t="shared" si="8"/>
        <v>64</v>
      </c>
      <c r="R21" s="342">
        <f t="shared" si="9"/>
        <v>69</v>
      </c>
      <c r="S21" s="344">
        <f t="shared" si="15"/>
        <v>76040</v>
      </c>
      <c r="T21" s="345">
        <f t="shared" si="16"/>
        <v>0.019314188816769714</v>
      </c>
      <c r="U21" s="346">
        <v>47523</v>
      </c>
      <c r="V21" s="342">
        <v>37435</v>
      </c>
      <c r="W21" s="343">
        <v>235</v>
      </c>
      <c r="X21" s="342">
        <v>26</v>
      </c>
      <c r="Y21" s="344">
        <f t="shared" si="17"/>
        <v>85219</v>
      </c>
      <c r="Z21" s="348">
        <f t="shared" si="18"/>
        <v>-0.10771072178739483</v>
      </c>
    </row>
    <row r="22" spans="1:26" ht="21" customHeight="1">
      <c r="A22" s="339" t="s">
        <v>416</v>
      </c>
      <c r="B22" s="340" t="s">
        <v>417</v>
      </c>
      <c r="C22" s="341">
        <v>36769</v>
      </c>
      <c r="D22" s="342">
        <v>34393</v>
      </c>
      <c r="E22" s="343">
        <v>198</v>
      </c>
      <c r="F22" s="342">
        <v>190</v>
      </c>
      <c r="G22" s="344">
        <f>SUM(C22:F22)</f>
        <v>71550</v>
      </c>
      <c r="H22" s="345">
        <f>G22/$G$10</f>
        <v>0.018173727115200856</v>
      </c>
      <c r="I22" s="346">
        <v>41234</v>
      </c>
      <c r="J22" s="342">
        <v>38433</v>
      </c>
      <c r="K22" s="343">
        <v>199</v>
      </c>
      <c r="L22" s="342">
        <v>161</v>
      </c>
      <c r="M22" s="344">
        <f>SUM(I22:L22)</f>
        <v>80027</v>
      </c>
      <c r="N22" s="347">
        <f>IF(ISERROR(G22/M22-1),"         /0",(G22/M22-1))</f>
        <v>-0.1059267497219688</v>
      </c>
      <c r="O22" s="341">
        <f>C22</f>
        <v>36769</v>
      </c>
      <c r="P22" s="342">
        <f>D22</f>
        <v>34393</v>
      </c>
      <c r="Q22" s="343">
        <f>E22</f>
        <v>198</v>
      </c>
      <c r="R22" s="342">
        <f>F22</f>
        <v>190</v>
      </c>
      <c r="S22" s="344">
        <f>SUM(O22:R22)</f>
        <v>71550</v>
      </c>
      <c r="T22" s="345">
        <f>S22/$S$10</f>
        <v>0.018173727115200856</v>
      </c>
      <c r="U22" s="346">
        <v>41234</v>
      </c>
      <c r="V22" s="342">
        <v>38433</v>
      </c>
      <c r="W22" s="343">
        <v>199</v>
      </c>
      <c r="X22" s="342">
        <v>161</v>
      </c>
      <c r="Y22" s="344">
        <f>SUM(U22:X22)</f>
        <v>80027</v>
      </c>
      <c r="Z22" s="348">
        <f>IF(ISERROR(S22/Y22-1),"         /0",IF(S22/Y22&gt;5,"  *  ",(S22/Y22-1)))</f>
        <v>-0.1059267497219688</v>
      </c>
    </row>
    <row r="23" spans="1:26" ht="21" customHeight="1">
      <c r="A23" s="339" t="s">
        <v>418</v>
      </c>
      <c r="B23" s="340" t="s">
        <v>419</v>
      </c>
      <c r="C23" s="341">
        <v>16990</v>
      </c>
      <c r="D23" s="342">
        <v>12361</v>
      </c>
      <c r="E23" s="343">
        <v>1742</v>
      </c>
      <c r="F23" s="342">
        <v>2199</v>
      </c>
      <c r="G23" s="344">
        <f>SUM(C23:F23)</f>
        <v>33292</v>
      </c>
      <c r="H23" s="345">
        <f>G23/$G$10</f>
        <v>0.00845618061662148</v>
      </c>
      <c r="I23" s="346">
        <v>17696</v>
      </c>
      <c r="J23" s="342">
        <v>13703</v>
      </c>
      <c r="K23" s="343">
        <v>751</v>
      </c>
      <c r="L23" s="342">
        <v>1151</v>
      </c>
      <c r="M23" s="344">
        <f>SUM(I23:L23)</f>
        <v>33301</v>
      </c>
      <c r="N23" s="347">
        <f>IF(ISERROR(G23/M23-1),"         /0",(G23/M23-1))</f>
        <v>-0.00027026215428971323</v>
      </c>
      <c r="O23" s="341">
        <f>C23</f>
        <v>16990</v>
      </c>
      <c r="P23" s="342">
        <f>D23</f>
        <v>12361</v>
      </c>
      <c r="Q23" s="343">
        <f>E23</f>
        <v>1742</v>
      </c>
      <c r="R23" s="342">
        <f>F23</f>
        <v>2199</v>
      </c>
      <c r="S23" s="344">
        <f>SUM(O23:R23)</f>
        <v>33292</v>
      </c>
      <c r="T23" s="345">
        <f>S23/$S$10</f>
        <v>0.00845618061662148</v>
      </c>
      <c r="U23" s="346">
        <v>17696</v>
      </c>
      <c r="V23" s="342">
        <v>13703</v>
      </c>
      <c r="W23" s="343">
        <v>751</v>
      </c>
      <c r="X23" s="342">
        <v>1151</v>
      </c>
      <c r="Y23" s="344">
        <f>SUM(U23:X23)</f>
        <v>33301</v>
      </c>
      <c r="Z23" s="348">
        <f>IF(ISERROR(S23/Y23-1),"         /0",IF(S23/Y23&gt;5,"  *  ",(S23/Y23-1)))</f>
        <v>-0.00027026215428971323</v>
      </c>
    </row>
    <row r="24" spans="1:26" ht="21" customHeight="1">
      <c r="A24" s="339" t="s">
        <v>420</v>
      </c>
      <c r="B24" s="340" t="s">
        <v>421</v>
      </c>
      <c r="C24" s="341">
        <v>17623</v>
      </c>
      <c r="D24" s="342">
        <v>15266</v>
      </c>
      <c r="E24" s="343">
        <v>47</v>
      </c>
      <c r="F24" s="342">
        <v>42</v>
      </c>
      <c r="G24" s="344">
        <f>SUM(C24:F24)</f>
        <v>32978</v>
      </c>
      <c r="H24" s="345">
        <f>G24/$G$10</f>
        <v>0.008376424497625351</v>
      </c>
      <c r="I24" s="346">
        <v>16707</v>
      </c>
      <c r="J24" s="342">
        <v>14334</v>
      </c>
      <c r="K24" s="343">
        <v>149</v>
      </c>
      <c r="L24" s="342">
        <v>41</v>
      </c>
      <c r="M24" s="344">
        <f>SUM(I24:L24)</f>
        <v>31231</v>
      </c>
      <c r="N24" s="347">
        <f>IF(ISERROR(G24/M24-1),"         /0",(G24/M24-1))</f>
        <v>0.05593801031026868</v>
      </c>
      <c r="O24" s="341">
        <f>C24</f>
        <v>17623</v>
      </c>
      <c r="P24" s="342">
        <f>D24</f>
        <v>15266</v>
      </c>
      <c r="Q24" s="343">
        <f>E24</f>
        <v>47</v>
      </c>
      <c r="R24" s="342">
        <f>F24</f>
        <v>42</v>
      </c>
      <c r="S24" s="344">
        <f>SUM(O24:R24)</f>
        <v>32978</v>
      </c>
      <c r="T24" s="345">
        <f>S24/$S$10</f>
        <v>0.008376424497625351</v>
      </c>
      <c r="U24" s="346">
        <v>16707</v>
      </c>
      <c r="V24" s="342">
        <v>14334</v>
      </c>
      <c r="W24" s="343">
        <v>149</v>
      </c>
      <c r="X24" s="342">
        <v>41</v>
      </c>
      <c r="Y24" s="344">
        <f>SUM(U24:X24)</f>
        <v>31231</v>
      </c>
      <c r="Z24" s="348">
        <f>IF(ISERROR(S24/Y24-1),"         /0",IF(S24/Y24&gt;5,"  *  ",(S24/Y24-1)))</f>
        <v>0.05593801031026868</v>
      </c>
    </row>
    <row r="25" spans="1:26" ht="21" customHeight="1">
      <c r="A25" s="339" t="s">
        <v>422</v>
      </c>
      <c r="B25" s="340" t="s">
        <v>423</v>
      </c>
      <c r="C25" s="341">
        <v>14173</v>
      </c>
      <c r="D25" s="342">
        <v>12337</v>
      </c>
      <c r="E25" s="343">
        <v>5</v>
      </c>
      <c r="F25" s="342">
        <v>5</v>
      </c>
      <c r="G25" s="344">
        <f t="shared" si="6"/>
        <v>26520</v>
      </c>
      <c r="H25" s="345">
        <f>G25/$G$10</f>
        <v>0.006736090050246355</v>
      </c>
      <c r="I25" s="346">
        <v>12517</v>
      </c>
      <c r="J25" s="342">
        <v>9968</v>
      </c>
      <c r="K25" s="343">
        <v>198</v>
      </c>
      <c r="L25" s="342">
        <v>139</v>
      </c>
      <c r="M25" s="344">
        <f>SUM(I25:L25)</f>
        <v>22822</v>
      </c>
      <c r="N25" s="347">
        <f>IF(ISERROR(G25/M25-1),"         /0",(G25/M25-1))</f>
        <v>0.1620366313206556</v>
      </c>
      <c r="O25" s="341">
        <f t="shared" si="11"/>
        <v>14173</v>
      </c>
      <c r="P25" s="342">
        <f t="shared" si="7"/>
        <v>12337</v>
      </c>
      <c r="Q25" s="343">
        <f t="shared" si="8"/>
        <v>5</v>
      </c>
      <c r="R25" s="342">
        <f t="shared" si="9"/>
        <v>5</v>
      </c>
      <c r="S25" s="344">
        <f>SUM(O25:R25)</f>
        <v>26520</v>
      </c>
      <c r="T25" s="345">
        <f>S25/$S$10</f>
        <v>0.006736090050246355</v>
      </c>
      <c r="U25" s="346">
        <v>12517</v>
      </c>
      <c r="V25" s="342">
        <v>9968</v>
      </c>
      <c r="W25" s="343">
        <v>198</v>
      </c>
      <c r="X25" s="342">
        <v>139</v>
      </c>
      <c r="Y25" s="344">
        <f>SUM(U25:X25)</f>
        <v>22822</v>
      </c>
      <c r="Z25" s="348">
        <f>IF(ISERROR(S25/Y25-1),"         /0",IF(S25/Y25&gt;5,"  *  ",(S25/Y25-1)))</f>
        <v>0.1620366313206556</v>
      </c>
    </row>
    <row r="26" spans="1:26" ht="21" customHeight="1">
      <c r="A26" s="339" t="s">
        <v>424</v>
      </c>
      <c r="B26" s="340" t="s">
        <v>424</v>
      </c>
      <c r="C26" s="341">
        <v>13296</v>
      </c>
      <c r="D26" s="342">
        <v>12432</v>
      </c>
      <c r="E26" s="343">
        <v>144</v>
      </c>
      <c r="F26" s="342">
        <v>128</v>
      </c>
      <c r="G26" s="344">
        <f t="shared" si="6"/>
        <v>26000</v>
      </c>
      <c r="H26" s="345">
        <f>G26/$G$10</f>
        <v>0.006604009853182701</v>
      </c>
      <c r="I26" s="346">
        <v>12044</v>
      </c>
      <c r="J26" s="342">
        <v>11227</v>
      </c>
      <c r="K26" s="343">
        <v>532</v>
      </c>
      <c r="L26" s="342">
        <v>402</v>
      </c>
      <c r="M26" s="344">
        <f>SUM(I26:L26)</f>
        <v>24205</v>
      </c>
      <c r="N26" s="347">
        <f>IF(ISERROR(G26/M26-1),"         /0",(G26/M26-1))</f>
        <v>0.07415823177029535</v>
      </c>
      <c r="O26" s="341">
        <f t="shared" si="11"/>
        <v>13296</v>
      </c>
      <c r="P26" s="342">
        <f t="shared" si="7"/>
        <v>12432</v>
      </c>
      <c r="Q26" s="343">
        <f t="shared" si="8"/>
        <v>144</v>
      </c>
      <c r="R26" s="342">
        <f t="shared" si="9"/>
        <v>128</v>
      </c>
      <c r="S26" s="344">
        <f>SUM(O26:R26)</f>
        <v>26000</v>
      </c>
      <c r="T26" s="345">
        <f>S26/$S$10</f>
        <v>0.006604009853182701</v>
      </c>
      <c r="U26" s="346">
        <v>12044</v>
      </c>
      <c r="V26" s="342">
        <v>11227</v>
      </c>
      <c r="W26" s="343">
        <v>532</v>
      </c>
      <c r="X26" s="342">
        <v>402</v>
      </c>
      <c r="Y26" s="344">
        <f>SUM(U26:X26)</f>
        <v>24205</v>
      </c>
      <c r="Z26" s="348">
        <f>IF(ISERROR(S26/Y26-1),"         /0",IF(S26/Y26&gt;5,"  *  ",(S26/Y26-1)))</f>
        <v>0.07415823177029535</v>
      </c>
    </row>
    <row r="27" spans="1:26" ht="21" customHeight="1">
      <c r="A27" s="339" t="s">
        <v>425</v>
      </c>
      <c r="B27" s="340" t="s">
        <v>426</v>
      </c>
      <c r="C27" s="341">
        <v>9800</v>
      </c>
      <c r="D27" s="342">
        <v>10277</v>
      </c>
      <c r="E27" s="343">
        <v>1099</v>
      </c>
      <c r="F27" s="342">
        <v>948</v>
      </c>
      <c r="G27" s="344">
        <f t="shared" si="6"/>
        <v>22124</v>
      </c>
      <c r="H27" s="345">
        <f>G27/$G$10</f>
        <v>0.005619504384300541</v>
      </c>
      <c r="I27" s="346">
        <v>13593</v>
      </c>
      <c r="J27" s="342">
        <v>13383</v>
      </c>
      <c r="K27" s="343">
        <v>3004</v>
      </c>
      <c r="L27" s="342">
        <v>2481</v>
      </c>
      <c r="M27" s="344">
        <f>SUM(I27:L27)</f>
        <v>32461</v>
      </c>
      <c r="N27" s="347">
        <f>IF(ISERROR(G27/M27-1),"         /0",(G27/M27-1))</f>
        <v>-0.3184436708665783</v>
      </c>
      <c r="O27" s="341">
        <f t="shared" si="11"/>
        <v>9800</v>
      </c>
      <c r="P27" s="342">
        <f t="shared" si="7"/>
        <v>10277</v>
      </c>
      <c r="Q27" s="343">
        <f t="shared" si="8"/>
        <v>1099</v>
      </c>
      <c r="R27" s="342">
        <f t="shared" si="9"/>
        <v>948</v>
      </c>
      <c r="S27" s="344">
        <f>SUM(O27:R27)</f>
        <v>22124</v>
      </c>
      <c r="T27" s="345">
        <f>S27/$S$10</f>
        <v>0.005619504384300541</v>
      </c>
      <c r="U27" s="346">
        <v>13593</v>
      </c>
      <c r="V27" s="342">
        <v>13383</v>
      </c>
      <c r="W27" s="343">
        <v>3004</v>
      </c>
      <c r="X27" s="342">
        <v>2481</v>
      </c>
      <c r="Y27" s="344">
        <f>SUM(U27:X27)</f>
        <v>32461</v>
      </c>
      <c r="Z27" s="348">
        <f>IF(ISERROR(S27/Y27-1),"         /0",IF(S27/Y27&gt;5,"  *  ",(S27/Y27-1)))</f>
        <v>-0.3184436708665783</v>
      </c>
    </row>
    <row r="28" spans="1:26" ht="21" customHeight="1">
      <c r="A28" s="339" t="s">
        <v>427</v>
      </c>
      <c r="B28" s="340" t="s">
        <v>428</v>
      </c>
      <c r="C28" s="341">
        <v>10627</v>
      </c>
      <c r="D28" s="342">
        <v>9448</v>
      </c>
      <c r="E28" s="343">
        <v>410</v>
      </c>
      <c r="F28" s="342">
        <v>487</v>
      </c>
      <c r="G28" s="344">
        <f t="shared" si="6"/>
        <v>20972</v>
      </c>
      <c r="H28" s="345">
        <f t="shared" si="12"/>
        <v>0.005326895947728754</v>
      </c>
      <c r="I28" s="346">
        <v>16045</v>
      </c>
      <c r="J28" s="342">
        <v>14590</v>
      </c>
      <c r="K28" s="343">
        <v>0</v>
      </c>
      <c r="L28" s="342">
        <v>2</v>
      </c>
      <c r="M28" s="344">
        <f t="shared" si="13"/>
        <v>30637</v>
      </c>
      <c r="N28" s="347">
        <f t="shared" si="14"/>
        <v>-0.3154682246956295</v>
      </c>
      <c r="O28" s="341">
        <f t="shared" si="11"/>
        <v>10627</v>
      </c>
      <c r="P28" s="342">
        <f t="shared" si="7"/>
        <v>9448</v>
      </c>
      <c r="Q28" s="343">
        <f t="shared" si="8"/>
        <v>410</v>
      </c>
      <c r="R28" s="342">
        <f t="shared" si="9"/>
        <v>487</v>
      </c>
      <c r="S28" s="344">
        <f t="shared" si="15"/>
        <v>20972</v>
      </c>
      <c r="T28" s="345">
        <f t="shared" si="16"/>
        <v>0.005326895947728754</v>
      </c>
      <c r="U28" s="346">
        <v>16045</v>
      </c>
      <c r="V28" s="342">
        <v>14590</v>
      </c>
      <c r="W28" s="343">
        <v>0</v>
      </c>
      <c r="X28" s="342">
        <v>2</v>
      </c>
      <c r="Y28" s="344">
        <f t="shared" si="17"/>
        <v>30637</v>
      </c>
      <c r="Z28" s="348">
        <f t="shared" si="18"/>
        <v>-0.3154682246956295</v>
      </c>
    </row>
    <row r="29" spans="1:26" ht="21" customHeight="1">
      <c r="A29" s="339" t="s">
        <v>429</v>
      </c>
      <c r="B29" s="340" t="s">
        <v>430</v>
      </c>
      <c r="C29" s="341">
        <v>9550</v>
      </c>
      <c r="D29" s="342">
        <v>8752</v>
      </c>
      <c r="E29" s="343">
        <v>301</v>
      </c>
      <c r="F29" s="342">
        <v>270</v>
      </c>
      <c r="G29" s="344">
        <f t="shared" si="6"/>
        <v>18873</v>
      </c>
      <c r="H29" s="345">
        <f t="shared" si="12"/>
        <v>0.004793749152273735</v>
      </c>
      <c r="I29" s="346">
        <v>11314</v>
      </c>
      <c r="J29" s="342">
        <v>10187</v>
      </c>
      <c r="K29" s="343">
        <v>298</v>
      </c>
      <c r="L29" s="342">
        <v>288</v>
      </c>
      <c r="M29" s="344">
        <f t="shared" si="13"/>
        <v>22087</v>
      </c>
      <c r="N29" s="347">
        <f t="shared" si="14"/>
        <v>-0.14551546158373707</v>
      </c>
      <c r="O29" s="341">
        <f t="shared" si="11"/>
        <v>9550</v>
      </c>
      <c r="P29" s="342">
        <f t="shared" si="7"/>
        <v>8752</v>
      </c>
      <c r="Q29" s="343">
        <f t="shared" si="8"/>
        <v>301</v>
      </c>
      <c r="R29" s="342">
        <f t="shared" si="9"/>
        <v>270</v>
      </c>
      <c r="S29" s="344">
        <f t="shared" si="15"/>
        <v>18873</v>
      </c>
      <c r="T29" s="345">
        <f t="shared" si="16"/>
        <v>0.004793749152273735</v>
      </c>
      <c r="U29" s="346">
        <v>11314</v>
      </c>
      <c r="V29" s="342">
        <v>10187</v>
      </c>
      <c r="W29" s="343">
        <v>298</v>
      </c>
      <c r="X29" s="342">
        <v>288</v>
      </c>
      <c r="Y29" s="344">
        <f t="shared" si="17"/>
        <v>22087</v>
      </c>
      <c r="Z29" s="348">
        <f t="shared" si="18"/>
        <v>-0.14551546158373707</v>
      </c>
    </row>
    <row r="30" spans="1:26" ht="21" customHeight="1">
      <c r="A30" s="339" t="s">
        <v>431</v>
      </c>
      <c r="B30" s="340" t="s">
        <v>432</v>
      </c>
      <c r="C30" s="341">
        <v>8664</v>
      </c>
      <c r="D30" s="342">
        <v>7854</v>
      </c>
      <c r="E30" s="343">
        <v>8</v>
      </c>
      <c r="F30" s="342">
        <v>8</v>
      </c>
      <c r="G30" s="344">
        <f t="shared" si="6"/>
        <v>16534</v>
      </c>
      <c r="H30" s="345">
        <f t="shared" si="12"/>
        <v>0.00419964226586626</v>
      </c>
      <c r="I30" s="346">
        <v>8133</v>
      </c>
      <c r="J30" s="342">
        <v>6985</v>
      </c>
      <c r="K30" s="343">
        <v>91</v>
      </c>
      <c r="L30" s="342">
        <v>27</v>
      </c>
      <c r="M30" s="344">
        <f t="shared" si="13"/>
        <v>15236</v>
      </c>
      <c r="N30" s="347">
        <f t="shared" si="14"/>
        <v>0.08519296403255439</v>
      </c>
      <c r="O30" s="341">
        <f t="shared" si="11"/>
        <v>8664</v>
      </c>
      <c r="P30" s="342">
        <f t="shared" si="7"/>
        <v>7854</v>
      </c>
      <c r="Q30" s="343">
        <f t="shared" si="8"/>
        <v>8</v>
      </c>
      <c r="R30" s="342">
        <f t="shared" si="9"/>
        <v>8</v>
      </c>
      <c r="S30" s="344">
        <f t="shared" si="15"/>
        <v>16534</v>
      </c>
      <c r="T30" s="345">
        <f t="shared" si="16"/>
        <v>0.00419964226586626</v>
      </c>
      <c r="U30" s="346">
        <v>8133</v>
      </c>
      <c r="V30" s="342">
        <v>6985</v>
      </c>
      <c r="W30" s="343">
        <v>91</v>
      </c>
      <c r="X30" s="342">
        <v>27</v>
      </c>
      <c r="Y30" s="344">
        <f t="shared" si="17"/>
        <v>15236</v>
      </c>
      <c r="Z30" s="348">
        <f t="shared" si="18"/>
        <v>0.08519296403255439</v>
      </c>
    </row>
    <row r="31" spans="1:26" ht="21" customHeight="1">
      <c r="A31" s="339" t="s">
        <v>433</v>
      </c>
      <c r="B31" s="340" t="s">
        <v>434</v>
      </c>
      <c r="C31" s="341">
        <v>7265</v>
      </c>
      <c r="D31" s="342">
        <v>6888</v>
      </c>
      <c r="E31" s="343">
        <v>498</v>
      </c>
      <c r="F31" s="342">
        <v>479</v>
      </c>
      <c r="G31" s="344">
        <f t="shared" si="6"/>
        <v>15130</v>
      </c>
      <c r="H31" s="345">
        <f t="shared" si="12"/>
        <v>0.003843025733794395</v>
      </c>
      <c r="I31" s="346">
        <v>8901</v>
      </c>
      <c r="J31" s="342">
        <v>8398</v>
      </c>
      <c r="K31" s="343">
        <v>3</v>
      </c>
      <c r="L31" s="342">
        <v>6</v>
      </c>
      <c r="M31" s="344">
        <f t="shared" si="13"/>
        <v>17308</v>
      </c>
      <c r="N31" s="347">
        <f t="shared" si="14"/>
        <v>-0.12583776288421544</v>
      </c>
      <c r="O31" s="341">
        <f t="shared" si="11"/>
        <v>7265</v>
      </c>
      <c r="P31" s="342">
        <f t="shared" si="7"/>
        <v>6888</v>
      </c>
      <c r="Q31" s="343">
        <f t="shared" si="8"/>
        <v>498</v>
      </c>
      <c r="R31" s="342">
        <f t="shared" si="9"/>
        <v>479</v>
      </c>
      <c r="S31" s="344">
        <f t="shared" si="15"/>
        <v>15130</v>
      </c>
      <c r="T31" s="345">
        <f t="shared" si="16"/>
        <v>0.003843025733794395</v>
      </c>
      <c r="U31" s="346">
        <v>8901</v>
      </c>
      <c r="V31" s="342">
        <v>8398</v>
      </c>
      <c r="W31" s="343">
        <v>3</v>
      </c>
      <c r="X31" s="342">
        <v>6</v>
      </c>
      <c r="Y31" s="344">
        <f t="shared" si="17"/>
        <v>17308</v>
      </c>
      <c r="Z31" s="348">
        <f t="shared" si="18"/>
        <v>-0.12583776288421544</v>
      </c>
    </row>
    <row r="32" spans="1:26" ht="21" customHeight="1">
      <c r="A32" s="339" t="s">
        <v>435</v>
      </c>
      <c r="B32" s="340" t="s">
        <v>436</v>
      </c>
      <c r="C32" s="341">
        <v>7616</v>
      </c>
      <c r="D32" s="342">
        <v>6944</v>
      </c>
      <c r="E32" s="343">
        <v>174</v>
      </c>
      <c r="F32" s="342">
        <v>12</v>
      </c>
      <c r="G32" s="344">
        <f t="shared" si="6"/>
        <v>14746</v>
      </c>
      <c r="H32" s="345">
        <f t="shared" si="12"/>
        <v>0.0037454895882704656</v>
      </c>
      <c r="I32" s="346">
        <v>7340</v>
      </c>
      <c r="J32" s="342">
        <v>6164</v>
      </c>
      <c r="K32" s="343">
        <v>13</v>
      </c>
      <c r="L32" s="342">
        <v>9</v>
      </c>
      <c r="M32" s="344">
        <f t="shared" si="13"/>
        <v>13526</v>
      </c>
      <c r="N32" s="347">
        <f t="shared" si="14"/>
        <v>0.09019665828774204</v>
      </c>
      <c r="O32" s="341">
        <f t="shared" si="11"/>
        <v>7616</v>
      </c>
      <c r="P32" s="342">
        <f t="shared" si="7"/>
        <v>6944</v>
      </c>
      <c r="Q32" s="343">
        <f t="shared" si="8"/>
        <v>174</v>
      </c>
      <c r="R32" s="342">
        <f t="shared" si="9"/>
        <v>12</v>
      </c>
      <c r="S32" s="344">
        <f t="shared" si="15"/>
        <v>14746</v>
      </c>
      <c r="T32" s="345">
        <f t="shared" si="16"/>
        <v>0.0037454895882704656</v>
      </c>
      <c r="U32" s="346">
        <v>7340</v>
      </c>
      <c r="V32" s="342">
        <v>6164</v>
      </c>
      <c r="W32" s="343">
        <v>13</v>
      </c>
      <c r="X32" s="342">
        <v>9</v>
      </c>
      <c r="Y32" s="344">
        <f t="shared" si="17"/>
        <v>13526</v>
      </c>
      <c r="Z32" s="348">
        <f t="shared" si="18"/>
        <v>0.09019665828774204</v>
      </c>
    </row>
    <row r="33" spans="1:26" ht="21" customHeight="1">
      <c r="A33" s="339" t="s">
        <v>437</v>
      </c>
      <c r="B33" s="340" t="s">
        <v>438</v>
      </c>
      <c r="C33" s="341">
        <v>4263</v>
      </c>
      <c r="D33" s="342">
        <v>3622</v>
      </c>
      <c r="E33" s="343">
        <v>3280</v>
      </c>
      <c r="F33" s="342">
        <v>3064</v>
      </c>
      <c r="G33" s="344">
        <f t="shared" si="6"/>
        <v>14229</v>
      </c>
      <c r="H33" s="345">
        <f t="shared" si="12"/>
        <v>0.003614171392343717</v>
      </c>
      <c r="I33" s="346">
        <v>3810</v>
      </c>
      <c r="J33" s="342">
        <v>3141</v>
      </c>
      <c r="K33" s="343">
        <v>3584</v>
      </c>
      <c r="L33" s="342">
        <v>3146</v>
      </c>
      <c r="M33" s="344">
        <f t="shared" si="13"/>
        <v>13681</v>
      </c>
      <c r="N33" s="347">
        <f t="shared" si="14"/>
        <v>0.0400555514947738</v>
      </c>
      <c r="O33" s="341">
        <f t="shared" si="11"/>
        <v>4263</v>
      </c>
      <c r="P33" s="342">
        <f t="shared" si="7"/>
        <v>3622</v>
      </c>
      <c r="Q33" s="343">
        <f t="shared" si="8"/>
        <v>3280</v>
      </c>
      <c r="R33" s="342">
        <f t="shared" si="9"/>
        <v>3064</v>
      </c>
      <c r="S33" s="344">
        <f t="shared" si="15"/>
        <v>14229</v>
      </c>
      <c r="T33" s="345">
        <f t="shared" si="16"/>
        <v>0.003614171392343717</v>
      </c>
      <c r="U33" s="346">
        <v>3810</v>
      </c>
      <c r="V33" s="342">
        <v>3141</v>
      </c>
      <c r="W33" s="343">
        <v>3584</v>
      </c>
      <c r="X33" s="342">
        <v>3146</v>
      </c>
      <c r="Y33" s="344">
        <f t="shared" si="17"/>
        <v>13681</v>
      </c>
      <c r="Z33" s="348">
        <f t="shared" si="18"/>
        <v>0.0400555514947738</v>
      </c>
    </row>
    <row r="34" spans="1:26" ht="21" customHeight="1">
      <c r="A34" s="339" t="s">
        <v>439</v>
      </c>
      <c r="B34" s="340" t="s">
        <v>440</v>
      </c>
      <c r="C34" s="341">
        <v>6028</v>
      </c>
      <c r="D34" s="342">
        <v>4875</v>
      </c>
      <c r="E34" s="343">
        <v>32</v>
      </c>
      <c r="F34" s="342">
        <v>37</v>
      </c>
      <c r="G34" s="344">
        <f t="shared" si="6"/>
        <v>10972</v>
      </c>
      <c r="H34" s="345">
        <f>G34/$G$10</f>
        <v>0.0027868921580431</v>
      </c>
      <c r="I34" s="346">
        <v>5444</v>
      </c>
      <c r="J34" s="342">
        <v>4526</v>
      </c>
      <c r="K34" s="343">
        <v>18</v>
      </c>
      <c r="L34" s="342">
        <v>20</v>
      </c>
      <c r="M34" s="344">
        <f>SUM(I34:L34)</f>
        <v>10008</v>
      </c>
      <c r="N34" s="347">
        <f>IF(ISERROR(G34/M34-1),"         /0",(G34/M34-1))</f>
        <v>0.09632294164668265</v>
      </c>
      <c r="O34" s="341">
        <f t="shared" si="11"/>
        <v>6028</v>
      </c>
      <c r="P34" s="342">
        <f t="shared" si="7"/>
        <v>4875</v>
      </c>
      <c r="Q34" s="343">
        <f t="shared" si="8"/>
        <v>32</v>
      </c>
      <c r="R34" s="342">
        <f t="shared" si="9"/>
        <v>37</v>
      </c>
      <c r="S34" s="344">
        <f>SUM(O34:R34)</f>
        <v>10972</v>
      </c>
      <c r="T34" s="345">
        <f>S34/$S$10</f>
        <v>0.0027868921580431</v>
      </c>
      <c r="U34" s="346">
        <v>5444</v>
      </c>
      <c r="V34" s="342">
        <v>4526</v>
      </c>
      <c r="W34" s="343">
        <v>18</v>
      </c>
      <c r="X34" s="342">
        <v>20</v>
      </c>
      <c r="Y34" s="344">
        <f>SUM(U34:X34)</f>
        <v>10008</v>
      </c>
      <c r="Z34" s="348">
        <f>IF(ISERROR(S34/Y34-1),"         /0",IF(S34/Y34&gt;5,"  *  ",(S34/Y34-1)))</f>
        <v>0.09632294164668265</v>
      </c>
    </row>
    <row r="35" spans="1:26" ht="21" customHeight="1">
      <c r="A35" s="339" t="s">
        <v>441</v>
      </c>
      <c r="B35" s="340" t="s">
        <v>442</v>
      </c>
      <c r="C35" s="341">
        <v>5851</v>
      </c>
      <c r="D35" s="342">
        <v>4972</v>
      </c>
      <c r="E35" s="343">
        <v>41</v>
      </c>
      <c r="F35" s="342">
        <v>38</v>
      </c>
      <c r="G35" s="344">
        <f t="shared" si="6"/>
        <v>10902</v>
      </c>
      <c r="H35" s="345">
        <f>G35/$G$10</f>
        <v>0.0027691121315153</v>
      </c>
      <c r="I35" s="346">
        <v>5370</v>
      </c>
      <c r="J35" s="342">
        <v>4411</v>
      </c>
      <c r="K35" s="343">
        <v>20</v>
      </c>
      <c r="L35" s="342">
        <v>21</v>
      </c>
      <c r="M35" s="344">
        <f>SUM(I35:L35)</f>
        <v>9822</v>
      </c>
      <c r="N35" s="347">
        <f>IF(ISERROR(G35/M35-1),"         /0",(G35/M35-1))</f>
        <v>0.10995723885155773</v>
      </c>
      <c r="O35" s="341">
        <f t="shared" si="11"/>
        <v>5851</v>
      </c>
      <c r="P35" s="342">
        <f t="shared" si="7"/>
        <v>4972</v>
      </c>
      <c r="Q35" s="343">
        <f t="shared" si="8"/>
        <v>41</v>
      </c>
      <c r="R35" s="342">
        <f t="shared" si="9"/>
        <v>38</v>
      </c>
      <c r="S35" s="344">
        <f>SUM(O35:R35)</f>
        <v>10902</v>
      </c>
      <c r="T35" s="345">
        <f>S35/$S$10</f>
        <v>0.0027691121315153</v>
      </c>
      <c r="U35" s="346">
        <v>5370</v>
      </c>
      <c r="V35" s="342">
        <v>4411</v>
      </c>
      <c r="W35" s="343">
        <v>20</v>
      </c>
      <c r="X35" s="342">
        <v>21</v>
      </c>
      <c r="Y35" s="344">
        <f>SUM(U35:X35)</f>
        <v>9822</v>
      </c>
      <c r="Z35" s="348">
        <f>IF(ISERROR(S35/Y35-1),"         /0",IF(S35/Y35&gt;5,"  *  ",(S35/Y35-1)))</f>
        <v>0.10995723885155773</v>
      </c>
    </row>
    <row r="36" spans="1:26" ht="21" customHeight="1">
      <c r="A36" s="339" t="s">
        <v>443</v>
      </c>
      <c r="B36" s="340" t="s">
        <v>444</v>
      </c>
      <c r="C36" s="341">
        <v>5255</v>
      </c>
      <c r="D36" s="342">
        <v>4509</v>
      </c>
      <c r="E36" s="343">
        <v>214</v>
      </c>
      <c r="F36" s="342">
        <v>217</v>
      </c>
      <c r="G36" s="344">
        <f t="shared" si="6"/>
        <v>10195</v>
      </c>
      <c r="H36" s="345">
        <f>G36/$G$10</f>
        <v>0.0025895338635845244</v>
      </c>
      <c r="I36" s="346">
        <v>6369</v>
      </c>
      <c r="J36" s="342">
        <v>5527</v>
      </c>
      <c r="K36" s="343">
        <v>18</v>
      </c>
      <c r="L36" s="342">
        <v>21</v>
      </c>
      <c r="M36" s="344">
        <f>SUM(I36:L36)</f>
        <v>11935</v>
      </c>
      <c r="N36" s="347">
        <f>IF(ISERROR(G36/M36-1),"         /0",(G36/M36-1))</f>
        <v>-0.145789694176791</v>
      </c>
      <c r="O36" s="341">
        <f t="shared" si="11"/>
        <v>5255</v>
      </c>
      <c r="P36" s="342">
        <f t="shared" si="7"/>
        <v>4509</v>
      </c>
      <c r="Q36" s="343">
        <f t="shared" si="8"/>
        <v>214</v>
      </c>
      <c r="R36" s="342">
        <f t="shared" si="9"/>
        <v>217</v>
      </c>
      <c r="S36" s="344">
        <f>SUM(O36:R36)</f>
        <v>10195</v>
      </c>
      <c r="T36" s="345">
        <f>S36/$S$10</f>
        <v>0.0025895338635845244</v>
      </c>
      <c r="U36" s="346">
        <v>6369</v>
      </c>
      <c r="V36" s="342">
        <v>5527</v>
      </c>
      <c r="W36" s="343">
        <v>18</v>
      </c>
      <c r="X36" s="342">
        <v>21</v>
      </c>
      <c r="Y36" s="344">
        <f>SUM(U36:X36)</f>
        <v>11935</v>
      </c>
      <c r="Z36" s="348">
        <f>IF(ISERROR(S36/Y36-1),"         /0",IF(S36/Y36&gt;5,"  *  ",(S36/Y36-1)))</f>
        <v>-0.145789694176791</v>
      </c>
    </row>
    <row r="37" spans="1:26" ht="21" customHeight="1">
      <c r="A37" s="339" t="s">
        <v>445</v>
      </c>
      <c r="B37" s="340" t="s">
        <v>446</v>
      </c>
      <c r="C37" s="341">
        <v>5187</v>
      </c>
      <c r="D37" s="342">
        <v>4215</v>
      </c>
      <c r="E37" s="343">
        <v>221</v>
      </c>
      <c r="F37" s="342">
        <v>274</v>
      </c>
      <c r="G37" s="344">
        <f t="shared" si="6"/>
        <v>9897</v>
      </c>
      <c r="H37" s="345">
        <f>G37/$G$10</f>
        <v>0.002513841750651892</v>
      </c>
      <c r="I37" s="346">
        <v>6091</v>
      </c>
      <c r="J37" s="342">
        <v>4358</v>
      </c>
      <c r="K37" s="343">
        <v>147</v>
      </c>
      <c r="L37" s="342">
        <v>251</v>
      </c>
      <c r="M37" s="344">
        <f>SUM(I37:L37)</f>
        <v>10847</v>
      </c>
      <c r="N37" s="347">
        <f>IF(ISERROR(G37/M37-1),"         /0",(G37/M37-1))</f>
        <v>-0.08758181985802527</v>
      </c>
      <c r="O37" s="341">
        <f t="shared" si="11"/>
        <v>5187</v>
      </c>
      <c r="P37" s="342">
        <f t="shared" si="7"/>
        <v>4215</v>
      </c>
      <c r="Q37" s="343">
        <f t="shared" si="8"/>
        <v>221</v>
      </c>
      <c r="R37" s="342">
        <f t="shared" si="9"/>
        <v>274</v>
      </c>
      <c r="S37" s="344">
        <f>SUM(O37:R37)</f>
        <v>9897</v>
      </c>
      <c r="T37" s="345">
        <f>S37/$S$10</f>
        <v>0.002513841750651892</v>
      </c>
      <c r="U37" s="346">
        <v>6091</v>
      </c>
      <c r="V37" s="342">
        <v>4358</v>
      </c>
      <c r="W37" s="343">
        <v>147</v>
      </c>
      <c r="X37" s="342">
        <v>251</v>
      </c>
      <c r="Y37" s="344">
        <f>SUM(U37:X37)</f>
        <v>10847</v>
      </c>
      <c r="Z37" s="348">
        <f>IF(ISERROR(S37/Y37-1),"         /0",IF(S37/Y37&gt;5,"  *  ",(S37/Y37-1)))</f>
        <v>-0.08758181985802527</v>
      </c>
    </row>
    <row r="38" spans="1:26" ht="21" customHeight="1">
      <c r="A38" s="339" t="s">
        <v>447</v>
      </c>
      <c r="B38" s="340" t="s">
        <v>448</v>
      </c>
      <c r="C38" s="341">
        <v>4386</v>
      </c>
      <c r="D38" s="342">
        <v>4275</v>
      </c>
      <c r="E38" s="343">
        <v>206</v>
      </c>
      <c r="F38" s="342">
        <v>197</v>
      </c>
      <c r="G38" s="344">
        <f t="shared" si="6"/>
        <v>9064</v>
      </c>
      <c r="H38" s="345">
        <f>G38/$G$10</f>
        <v>0.002302259434971077</v>
      </c>
      <c r="I38" s="346">
        <v>3934</v>
      </c>
      <c r="J38" s="342">
        <v>4023</v>
      </c>
      <c r="K38" s="343">
        <v>175</v>
      </c>
      <c r="L38" s="342">
        <v>181</v>
      </c>
      <c r="M38" s="344">
        <f>SUM(I38:L38)</f>
        <v>8313</v>
      </c>
      <c r="N38" s="347">
        <f>IF(ISERROR(G38/M38-1),"         /0",(G38/M38-1))</f>
        <v>0.090340430650788</v>
      </c>
      <c r="O38" s="341">
        <f t="shared" si="11"/>
        <v>4386</v>
      </c>
      <c r="P38" s="342">
        <f t="shared" si="7"/>
        <v>4275</v>
      </c>
      <c r="Q38" s="343">
        <f t="shared" si="8"/>
        <v>206</v>
      </c>
      <c r="R38" s="342">
        <f t="shared" si="9"/>
        <v>197</v>
      </c>
      <c r="S38" s="344">
        <f>SUM(O38:R38)</f>
        <v>9064</v>
      </c>
      <c r="T38" s="345">
        <f>S38/$S$10</f>
        <v>0.002302259434971077</v>
      </c>
      <c r="U38" s="346">
        <v>3934</v>
      </c>
      <c r="V38" s="342">
        <v>4023</v>
      </c>
      <c r="W38" s="343">
        <v>175</v>
      </c>
      <c r="X38" s="342">
        <v>181</v>
      </c>
      <c r="Y38" s="344">
        <f>SUM(U38:X38)</f>
        <v>8313</v>
      </c>
      <c r="Z38" s="348">
        <f>IF(ISERROR(S38/Y38-1),"         /0",IF(S38/Y38&gt;5,"  *  ",(S38/Y38-1)))</f>
        <v>0.090340430650788</v>
      </c>
    </row>
    <row r="39" spans="1:26" ht="21" customHeight="1">
      <c r="A39" s="339" t="s">
        <v>449</v>
      </c>
      <c r="B39" s="340" t="s">
        <v>450</v>
      </c>
      <c r="C39" s="341">
        <v>4691</v>
      </c>
      <c r="D39" s="342">
        <v>3551</v>
      </c>
      <c r="E39" s="343">
        <v>140</v>
      </c>
      <c r="F39" s="342">
        <v>123</v>
      </c>
      <c r="G39" s="344">
        <f t="shared" si="6"/>
        <v>8505</v>
      </c>
      <c r="H39" s="345">
        <f aca="true" t="shared" si="19" ref="H39:H51">G39/$G$10</f>
        <v>0.002160273223127649</v>
      </c>
      <c r="I39" s="346">
        <v>4394</v>
      </c>
      <c r="J39" s="342">
        <v>3320</v>
      </c>
      <c r="K39" s="343">
        <v>10</v>
      </c>
      <c r="L39" s="342">
        <v>12</v>
      </c>
      <c r="M39" s="344">
        <f aca="true" t="shared" si="20" ref="M39:M51">SUM(I39:L39)</f>
        <v>7736</v>
      </c>
      <c r="N39" s="347">
        <f aca="true" t="shared" si="21" ref="N39:N51">IF(ISERROR(G39/M39-1),"         /0",(G39/M39-1))</f>
        <v>0.09940537745604971</v>
      </c>
      <c r="O39" s="341">
        <f t="shared" si="11"/>
        <v>4691</v>
      </c>
      <c r="P39" s="342">
        <f t="shared" si="7"/>
        <v>3551</v>
      </c>
      <c r="Q39" s="343">
        <f t="shared" si="8"/>
        <v>140</v>
      </c>
      <c r="R39" s="342">
        <f t="shared" si="9"/>
        <v>123</v>
      </c>
      <c r="S39" s="344">
        <f aca="true" t="shared" si="22" ref="S39:S51">SUM(O39:R39)</f>
        <v>8505</v>
      </c>
      <c r="T39" s="345">
        <f aca="true" t="shared" si="23" ref="T39:T51">S39/$S$10</f>
        <v>0.002160273223127649</v>
      </c>
      <c r="U39" s="346">
        <v>4394</v>
      </c>
      <c r="V39" s="342">
        <v>3320</v>
      </c>
      <c r="W39" s="343">
        <v>10</v>
      </c>
      <c r="X39" s="342">
        <v>12</v>
      </c>
      <c r="Y39" s="344">
        <f aca="true" t="shared" si="24" ref="Y39:Y51">SUM(U39:X39)</f>
        <v>7736</v>
      </c>
      <c r="Z39" s="348">
        <f aca="true" t="shared" si="25" ref="Z39:Z51">IF(ISERROR(S39/Y39-1),"         /0",IF(S39/Y39&gt;5,"  *  ",(S39/Y39-1)))</f>
        <v>0.09940537745604971</v>
      </c>
    </row>
    <row r="40" spans="1:26" ht="21" customHeight="1">
      <c r="A40" s="339" t="s">
        <v>451</v>
      </c>
      <c r="B40" s="340" t="s">
        <v>452</v>
      </c>
      <c r="C40" s="341">
        <v>4109</v>
      </c>
      <c r="D40" s="342">
        <v>3628</v>
      </c>
      <c r="E40" s="343">
        <v>22</v>
      </c>
      <c r="F40" s="342">
        <v>22</v>
      </c>
      <c r="G40" s="344">
        <f t="shared" si="6"/>
        <v>7781</v>
      </c>
      <c r="H40" s="345">
        <f t="shared" si="19"/>
        <v>0.0019763769487544077</v>
      </c>
      <c r="I40" s="346">
        <v>3225</v>
      </c>
      <c r="J40" s="342">
        <v>3028</v>
      </c>
      <c r="K40" s="343">
        <v>34</v>
      </c>
      <c r="L40" s="342">
        <v>93</v>
      </c>
      <c r="M40" s="344">
        <f t="shared" si="20"/>
        <v>6380</v>
      </c>
      <c r="N40" s="347">
        <f t="shared" si="21"/>
        <v>0.21959247648902824</v>
      </c>
      <c r="O40" s="341">
        <f t="shared" si="11"/>
        <v>4109</v>
      </c>
      <c r="P40" s="342">
        <f t="shared" si="7"/>
        <v>3628</v>
      </c>
      <c r="Q40" s="343">
        <f t="shared" si="8"/>
        <v>22</v>
      </c>
      <c r="R40" s="342">
        <f t="shared" si="9"/>
        <v>22</v>
      </c>
      <c r="S40" s="344">
        <f t="shared" si="22"/>
        <v>7781</v>
      </c>
      <c r="T40" s="345">
        <f t="shared" si="23"/>
        <v>0.0019763769487544077</v>
      </c>
      <c r="U40" s="346">
        <v>3225</v>
      </c>
      <c r="V40" s="342">
        <v>3028</v>
      </c>
      <c r="W40" s="343">
        <v>34</v>
      </c>
      <c r="X40" s="342">
        <v>93</v>
      </c>
      <c r="Y40" s="344">
        <f t="shared" si="24"/>
        <v>6380</v>
      </c>
      <c r="Z40" s="348">
        <f t="shared" si="25"/>
        <v>0.21959247648902824</v>
      </c>
    </row>
    <row r="41" spans="1:26" ht="21" customHeight="1">
      <c r="A41" s="339" t="s">
        <v>453</v>
      </c>
      <c r="B41" s="340" t="s">
        <v>454</v>
      </c>
      <c r="C41" s="341">
        <v>1442</v>
      </c>
      <c r="D41" s="342">
        <v>1163</v>
      </c>
      <c r="E41" s="343">
        <v>2136</v>
      </c>
      <c r="F41" s="342">
        <v>1461</v>
      </c>
      <c r="G41" s="344">
        <f t="shared" si="6"/>
        <v>6202</v>
      </c>
      <c r="H41" s="345">
        <f t="shared" si="19"/>
        <v>0.0015753103503630427</v>
      </c>
      <c r="I41" s="346">
        <v>1916</v>
      </c>
      <c r="J41" s="342">
        <v>1653</v>
      </c>
      <c r="K41" s="343">
        <v>1314</v>
      </c>
      <c r="L41" s="342">
        <v>932</v>
      </c>
      <c r="M41" s="344">
        <f t="shared" si="20"/>
        <v>5815</v>
      </c>
      <c r="N41" s="347">
        <f t="shared" si="21"/>
        <v>0.06655202063628551</v>
      </c>
      <c r="O41" s="341">
        <f t="shared" si="11"/>
        <v>1442</v>
      </c>
      <c r="P41" s="342">
        <f t="shared" si="7"/>
        <v>1163</v>
      </c>
      <c r="Q41" s="343">
        <f t="shared" si="8"/>
        <v>2136</v>
      </c>
      <c r="R41" s="342">
        <f t="shared" si="9"/>
        <v>1461</v>
      </c>
      <c r="S41" s="344">
        <f t="shared" si="22"/>
        <v>6202</v>
      </c>
      <c r="T41" s="345">
        <f t="shared" si="23"/>
        <v>0.0015753103503630427</v>
      </c>
      <c r="U41" s="346">
        <v>1916</v>
      </c>
      <c r="V41" s="342">
        <v>1653</v>
      </c>
      <c r="W41" s="343">
        <v>1314</v>
      </c>
      <c r="X41" s="342">
        <v>932</v>
      </c>
      <c r="Y41" s="344">
        <f t="shared" si="24"/>
        <v>5815</v>
      </c>
      <c r="Z41" s="348">
        <f t="shared" si="25"/>
        <v>0.06655202063628551</v>
      </c>
    </row>
    <row r="42" spans="1:26" ht="21" customHeight="1">
      <c r="A42" s="339" t="s">
        <v>455</v>
      </c>
      <c r="B42" s="340" t="s">
        <v>456</v>
      </c>
      <c r="C42" s="341">
        <v>1672</v>
      </c>
      <c r="D42" s="342">
        <v>1563</v>
      </c>
      <c r="E42" s="343">
        <v>1268</v>
      </c>
      <c r="F42" s="342">
        <v>1084</v>
      </c>
      <c r="G42" s="344">
        <f t="shared" si="6"/>
        <v>5587</v>
      </c>
      <c r="H42" s="345">
        <f t="shared" si="19"/>
        <v>0.001419100117297375</v>
      </c>
      <c r="I42" s="346">
        <v>1569</v>
      </c>
      <c r="J42" s="342">
        <v>1510</v>
      </c>
      <c r="K42" s="343">
        <v>1312</v>
      </c>
      <c r="L42" s="342">
        <v>1164</v>
      </c>
      <c r="M42" s="344">
        <f t="shared" si="20"/>
        <v>5555</v>
      </c>
      <c r="N42" s="347">
        <f t="shared" si="21"/>
        <v>0.005760576057605826</v>
      </c>
      <c r="O42" s="341">
        <f t="shared" si="11"/>
        <v>1672</v>
      </c>
      <c r="P42" s="342">
        <f t="shared" si="7"/>
        <v>1563</v>
      </c>
      <c r="Q42" s="343">
        <f t="shared" si="8"/>
        <v>1268</v>
      </c>
      <c r="R42" s="342">
        <f t="shared" si="9"/>
        <v>1084</v>
      </c>
      <c r="S42" s="344">
        <f t="shared" si="22"/>
        <v>5587</v>
      </c>
      <c r="T42" s="345">
        <f t="shared" si="23"/>
        <v>0.001419100117297375</v>
      </c>
      <c r="U42" s="346">
        <v>1569</v>
      </c>
      <c r="V42" s="342">
        <v>1510</v>
      </c>
      <c r="W42" s="343">
        <v>1312</v>
      </c>
      <c r="X42" s="342">
        <v>1164</v>
      </c>
      <c r="Y42" s="344">
        <f t="shared" si="24"/>
        <v>5555</v>
      </c>
      <c r="Z42" s="348">
        <f t="shared" si="25"/>
        <v>0.005760576057605826</v>
      </c>
    </row>
    <row r="43" spans="1:26" ht="21" customHeight="1">
      <c r="A43" s="339" t="s">
        <v>457</v>
      </c>
      <c r="B43" s="340" t="s">
        <v>458</v>
      </c>
      <c r="C43" s="341">
        <v>2642</v>
      </c>
      <c r="D43" s="342">
        <v>2465</v>
      </c>
      <c r="E43" s="343">
        <v>237</v>
      </c>
      <c r="F43" s="342">
        <v>219</v>
      </c>
      <c r="G43" s="344">
        <f t="shared" si="6"/>
        <v>5563</v>
      </c>
      <c r="H43" s="345">
        <f t="shared" si="19"/>
        <v>0.0014130041082021294</v>
      </c>
      <c r="I43" s="346">
        <v>1919</v>
      </c>
      <c r="J43" s="342">
        <v>1830</v>
      </c>
      <c r="K43" s="343">
        <v>223</v>
      </c>
      <c r="L43" s="342">
        <v>210</v>
      </c>
      <c r="M43" s="344">
        <f t="shared" si="20"/>
        <v>4182</v>
      </c>
      <c r="N43" s="347">
        <f t="shared" si="21"/>
        <v>0.33022477283596374</v>
      </c>
      <c r="O43" s="341">
        <f t="shared" si="11"/>
        <v>2642</v>
      </c>
      <c r="P43" s="342">
        <f t="shared" si="7"/>
        <v>2465</v>
      </c>
      <c r="Q43" s="343">
        <f t="shared" si="8"/>
        <v>237</v>
      </c>
      <c r="R43" s="342">
        <f t="shared" si="9"/>
        <v>219</v>
      </c>
      <c r="S43" s="344">
        <f t="shared" si="22"/>
        <v>5563</v>
      </c>
      <c r="T43" s="345">
        <f t="shared" si="23"/>
        <v>0.0014130041082021294</v>
      </c>
      <c r="U43" s="346">
        <v>1919</v>
      </c>
      <c r="V43" s="342">
        <v>1830</v>
      </c>
      <c r="W43" s="343">
        <v>223</v>
      </c>
      <c r="X43" s="342">
        <v>210</v>
      </c>
      <c r="Y43" s="344">
        <f t="shared" si="24"/>
        <v>4182</v>
      </c>
      <c r="Z43" s="348">
        <f t="shared" si="25"/>
        <v>0.33022477283596374</v>
      </c>
    </row>
    <row r="44" spans="1:26" ht="21" customHeight="1">
      <c r="A44" s="339" t="s">
        <v>459</v>
      </c>
      <c r="B44" s="340" t="s">
        <v>460</v>
      </c>
      <c r="C44" s="341">
        <v>1879</v>
      </c>
      <c r="D44" s="342">
        <v>2319</v>
      </c>
      <c r="E44" s="343">
        <v>354</v>
      </c>
      <c r="F44" s="342">
        <v>408</v>
      </c>
      <c r="G44" s="344">
        <f t="shared" si="6"/>
        <v>4960</v>
      </c>
      <c r="H44" s="345">
        <f t="shared" si="19"/>
        <v>0.0012598418796840845</v>
      </c>
      <c r="I44" s="346">
        <v>1449</v>
      </c>
      <c r="J44" s="342">
        <v>1783</v>
      </c>
      <c r="K44" s="343">
        <v>243</v>
      </c>
      <c r="L44" s="342">
        <v>339</v>
      </c>
      <c r="M44" s="344">
        <f t="shared" si="20"/>
        <v>3814</v>
      </c>
      <c r="N44" s="347">
        <f t="shared" si="21"/>
        <v>0.3004719454640796</v>
      </c>
      <c r="O44" s="341">
        <f t="shared" si="11"/>
        <v>1879</v>
      </c>
      <c r="P44" s="342">
        <f t="shared" si="7"/>
        <v>2319</v>
      </c>
      <c r="Q44" s="343">
        <f t="shared" si="8"/>
        <v>354</v>
      </c>
      <c r="R44" s="342">
        <f t="shared" si="9"/>
        <v>408</v>
      </c>
      <c r="S44" s="344">
        <f t="shared" si="22"/>
        <v>4960</v>
      </c>
      <c r="T44" s="345">
        <f t="shared" si="23"/>
        <v>0.0012598418796840845</v>
      </c>
      <c r="U44" s="346">
        <v>1449</v>
      </c>
      <c r="V44" s="342">
        <v>1783</v>
      </c>
      <c r="W44" s="343">
        <v>243</v>
      </c>
      <c r="X44" s="342">
        <v>339</v>
      </c>
      <c r="Y44" s="344">
        <f t="shared" si="24"/>
        <v>3814</v>
      </c>
      <c r="Z44" s="348">
        <f t="shared" si="25"/>
        <v>0.3004719454640796</v>
      </c>
    </row>
    <row r="45" spans="1:26" ht="21" customHeight="1">
      <c r="A45" s="339" t="s">
        <v>461</v>
      </c>
      <c r="B45" s="340" t="s">
        <v>462</v>
      </c>
      <c r="C45" s="341">
        <v>0</v>
      </c>
      <c r="D45" s="342">
        <v>0</v>
      </c>
      <c r="E45" s="343">
        <v>2269</v>
      </c>
      <c r="F45" s="342">
        <v>2611</v>
      </c>
      <c r="G45" s="344">
        <f t="shared" si="6"/>
        <v>4880</v>
      </c>
      <c r="H45" s="345">
        <f t="shared" si="19"/>
        <v>0.0012395218493665993</v>
      </c>
      <c r="I45" s="346"/>
      <c r="J45" s="342"/>
      <c r="K45" s="343">
        <v>2141</v>
      </c>
      <c r="L45" s="342">
        <v>2319</v>
      </c>
      <c r="M45" s="344">
        <f t="shared" si="20"/>
        <v>4460</v>
      </c>
      <c r="N45" s="347">
        <f t="shared" si="21"/>
        <v>0.094170403587444</v>
      </c>
      <c r="O45" s="341">
        <f t="shared" si="11"/>
        <v>0</v>
      </c>
      <c r="P45" s="342">
        <f t="shared" si="7"/>
        <v>0</v>
      </c>
      <c r="Q45" s="343">
        <f t="shared" si="8"/>
        <v>2269</v>
      </c>
      <c r="R45" s="342">
        <f t="shared" si="9"/>
        <v>2611</v>
      </c>
      <c r="S45" s="344">
        <f t="shared" si="22"/>
        <v>4880</v>
      </c>
      <c r="T45" s="345">
        <f t="shared" si="23"/>
        <v>0.0012395218493665993</v>
      </c>
      <c r="U45" s="346"/>
      <c r="V45" s="342"/>
      <c r="W45" s="343">
        <v>2141</v>
      </c>
      <c r="X45" s="342">
        <v>2319</v>
      </c>
      <c r="Y45" s="344">
        <f t="shared" si="24"/>
        <v>4460</v>
      </c>
      <c r="Z45" s="348">
        <f t="shared" si="25"/>
        <v>0.094170403587444</v>
      </c>
    </row>
    <row r="46" spans="1:26" ht="21" customHeight="1">
      <c r="A46" s="339" t="s">
        <v>463</v>
      </c>
      <c r="B46" s="340" t="s">
        <v>464</v>
      </c>
      <c r="C46" s="341">
        <v>810</v>
      </c>
      <c r="D46" s="342">
        <v>511</v>
      </c>
      <c r="E46" s="343">
        <v>1983</v>
      </c>
      <c r="F46" s="342">
        <v>988</v>
      </c>
      <c r="G46" s="344">
        <f t="shared" si="6"/>
        <v>4292</v>
      </c>
      <c r="H46" s="345">
        <f t="shared" si="19"/>
        <v>0.0010901696265330828</v>
      </c>
      <c r="I46" s="346">
        <v>618</v>
      </c>
      <c r="J46" s="342">
        <v>418</v>
      </c>
      <c r="K46" s="343">
        <v>1401</v>
      </c>
      <c r="L46" s="342">
        <v>706</v>
      </c>
      <c r="M46" s="344">
        <f t="shared" si="20"/>
        <v>3143</v>
      </c>
      <c r="N46" s="347">
        <f t="shared" si="21"/>
        <v>0.3655742920776328</v>
      </c>
      <c r="O46" s="341">
        <f t="shared" si="11"/>
        <v>810</v>
      </c>
      <c r="P46" s="342">
        <f t="shared" si="7"/>
        <v>511</v>
      </c>
      <c r="Q46" s="343">
        <f t="shared" si="8"/>
        <v>1983</v>
      </c>
      <c r="R46" s="342">
        <f t="shared" si="9"/>
        <v>988</v>
      </c>
      <c r="S46" s="344">
        <f t="shared" si="22"/>
        <v>4292</v>
      </c>
      <c r="T46" s="345">
        <f t="shared" si="23"/>
        <v>0.0010901696265330828</v>
      </c>
      <c r="U46" s="346">
        <v>618</v>
      </c>
      <c r="V46" s="342">
        <v>418</v>
      </c>
      <c r="W46" s="343">
        <v>1401</v>
      </c>
      <c r="X46" s="342">
        <v>706</v>
      </c>
      <c r="Y46" s="344">
        <f t="shared" si="24"/>
        <v>3143</v>
      </c>
      <c r="Z46" s="348">
        <f t="shared" si="25"/>
        <v>0.3655742920776328</v>
      </c>
    </row>
    <row r="47" spans="1:26" ht="21" customHeight="1">
      <c r="A47" s="339" t="s">
        <v>465</v>
      </c>
      <c r="B47" s="340" t="s">
        <v>466</v>
      </c>
      <c r="C47" s="341">
        <v>1815</v>
      </c>
      <c r="D47" s="342">
        <v>1966</v>
      </c>
      <c r="E47" s="343">
        <v>100</v>
      </c>
      <c r="F47" s="342">
        <v>146</v>
      </c>
      <c r="G47" s="344">
        <f t="shared" si="6"/>
        <v>4027</v>
      </c>
      <c r="H47" s="345">
        <f t="shared" si="19"/>
        <v>0.0010228595261064129</v>
      </c>
      <c r="I47" s="346">
        <v>1709</v>
      </c>
      <c r="J47" s="342">
        <v>1825</v>
      </c>
      <c r="K47" s="343">
        <v>169</v>
      </c>
      <c r="L47" s="342">
        <v>203</v>
      </c>
      <c r="M47" s="344">
        <f t="shared" si="20"/>
        <v>3906</v>
      </c>
      <c r="N47" s="347">
        <f t="shared" si="21"/>
        <v>0.0309779825908858</v>
      </c>
      <c r="O47" s="341">
        <f t="shared" si="11"/>
        <v>1815</v>
      </c>
      <c r="P47" s="342">
        <f t="shared" si="7"/>
        <v>1966</v>
      </c>
      <c r="Q47" s="343">
        <f t="shared" si="8"/>
        <v>100</v>
      </c>
      <c r="R47" s="342">
        <f t="shared" si="9"/>
        <v>146</v>
      </c>
      <c r="S47" s="344">
        <f t="shared" si="22"/>
        <v>4027</v>
      </c>
      <c r="T47" s="345">
        <f t="shared" si="23"/>
        <v>0.0010228595261064129</v>
      </c>
      <c r="U47" s="346">
        <v>1709</v>
      </c>
      <c r="V47" s="342">
        <v>1825</v>
      </c>
      <c r="W47" s="343">
        <v>169</v>
      </c>
      <c r="X47" s="342">
        <v>203</v>
      </c>
      <c r="Y47" s="344">
        <f t="shared" si="24"/>
        <v>3906</v>
      </c>
      <c r="Z47" s="348">
        <f t="shared" si="25"/>
        <v>0.0309779825908858</v>
      </c>
    </row>
    <row r="48" spans="1:26" ht="21" customHeight="1">
      <c r="A48" s="339" t="s">
        <v>467</v>
      </c>
      <c r="B48" s="340" t="s">
        <v>467</v>
      </c>
      <c r="C48" s="341">
        <v>1121</v>
      </c>
      <c r="D48" s="342">
        <v>1297</v>
      </c>
      <c r="E48" s="343">
        <v>622</v>
      </c>
      <c r="F48" s="342">
        <v>784</v>
      </c>
      <c r="G48" s="344">
        <f t="shared" si="6"/>
        <v>3824</v>
      </c>
      <c r="H48" s="345">
        <f t="shared" si="19"/>
        <v>0.0009712974491757942</v>
      </c>
      <c r="I48" s="346">
        <v>835</v>
      </c>
      <c r="J48" s="342">
        <v>1122</v>
      </c>
      <c r="K48" s="343">
        <v>529</v>
      </c>
      <c r="L48" s="342">
        <v>632</v>
      </c>
      <c r="M48" s="344">
        <f t="shared" si="20"/>
        <v>3118</v>
      </c>
      <c r="N48" s="347">
        <f t="shared" si="21"/>
        <v>0.22642719692110336</v>
      </c>
      <c r="O48" s="341">
        <f t="shared" si="11"/>
        <v>1121</v>
      </c>
      <c r="P48" s="342">
        <f t="shared" si="7"/>
        <v>1297</v>
      </c>
      <c r="Q48" s="343">
        <f t="shared" si="8"/>
        <v>622</v>
      </c>
      <c r="R48" s="342">
        <f t="shared" si="9"/>
        <v>784</v>
      </c>
      <c r="S48" s="344">
        <f t="shared" si="22"/>
        <v>3824</v>
      </c>
      <c r="T48" s="345">
        <f t="shared" si="23"/>
        <v>0.0009712974491757942</v>
      </c>
      <c r="U48" s="346">
        <v>835</v>
      </c>
      <c r="V48" s="342">
        <v>1122</v>
      </c>
      <c r="W48" s="343">
        <v>529</v>
      </c>
      <c r="X48" s="342">
        <v>632</v>
      </c>
      <c r="Y48" s="344">
        <f t="shared" si="24"/>
        <v>3118</v>
      </c>
      <c r="Z48" s="348">
        <f t="shared" si="25"/>
        <v>0.22642719692110336</v>
      </c>
    </row>
    <row r="49" spans="1:26" ht="21" customHeight="1">
      <c r="A49" s="339" t="s">
        <v>468</v>
      </c>
      <c r="B49" s="340" t="s">
        <v>469</v>
      </c>
      <c r="C49" s="341">
        <v>0</v>
      </c>
      <c r="D49" s="342">
        <v>0</v>
      </c>
      <c r="E49" s="343">
        <v>1877</v>
      </c>
      <c r="F49" s="342">
        <v>1819</v>
      </c>
      <c r="G49" s="344">
        <f t="shared" si="6"/>
        <v>3696</v>
      </c>
      <c r="H49" s="345">
        <f t="shared" si="19"/>
        <v>0.0009387854006678177</v>
      </c>
      <c r="I49" s="346">
        <v>2017</v>
      </c>
      <c r="J49" s="342">
        <v>1924</v>
      </c>
      <c r="K49" s="343">
        <v>21</v>
      </c>
      <c r="L49" s="342">
        <v>12</v>
      </c>
      <c r="M49" s="344">
        <f t="shared" si="20"/>
        <v>3974</v>
      </c>
      <c r="N49" s="347">
        <f t="shared" si="21"/>
        <v>-0.069954705586311</v>
      </c>
      <c r="O49" s="341">
        <f t="shared" si="11"/>
        <v>0</v>
      </c>
      <c r="P49" s="342">
        <f t="shared" si="7"/>
        <v>0</v>
      </c>
      <c r="Q49" s="343">
        <f t="shared" si="8"/>
        <v>1877</v>
      </c>
      <c r="R49" s="342">
        <f t="shared" si="9"/>
        <v>1819</v>
      </c>
      <c r="S49" s="344">
        <f t="shared" si="22"/>
        <v>3696</v>
      </c>
      <c r="T49" s="345">
        <f t="shared" si="23"/>
        <v>0.0009387854006678177</v>
      </c>
      <c r="U49" s="346">
        <v>2017</v>
      </c>
      <c r="V49" s="342">
        <v>1924</v>
      </c>
      <c r="W49" s="343">
        <v>21</v>
      </c>
      <c r="X49" s="342">
        <v>12</v>
      </c>
      <c r="Y49" s="344">
        <f t="shared" si="24"/>
        <v>3974</v>
      </c>
      <c r="Z49" s="348">
        <f t="shared" si="25"/>
        <v>-0.069954705586311</v>
      </c>
    </row>
    <row r="50" spans="1:26" ht="21" customHeight="1">
      <c r="A50" s="339" t="s">
        <v>470</v>
      </c>
      <c r="B50" s="340" t="s">
        <v>471</v>
      </c>
      <c r="C50" s="341">
        <v>1710</v>
      </c>
      <c r="D50" s="342">
        <v>1370</v>
      </c>
      <c r="E50" s="343">
        <v>182</v>
      </c>
      <c r="F50" s="342">
        <v>107</v>
      </c>
      <c r="G50" s="344">
        <f t="shared" si="6"/>
        <v>3369</v>
      </c>
      <c r="H50" s="345">
        <f t="shared" si="19"/>
        <v>0.0008557272767450969</v>
      </c>
      <c r="I50" s="346">
        <v>1292</v>
      </c>
      <c r="J50" s="342">
        <v>1080</v>
      </c>
      <c r="K50" s="343">
        <v>524</v>
      </c>
      <c r="L50" s="342">
        <v>271</v>
      </c>
      <c r="M50" s="344">
        <f t="shared" si="20"/>
        <v>3167</v>
      </c>
      <c r="N50" s="347">
        <f t="shared" si="21"/>
        <v>0.0637827597095042</v>
      </c>
      <c r="O50" s="341">
        <f t="shared" si="11"/>
        <v>1710</v>
      </c>
      <c r="P50" s="342">
        <f t="shared" si="7"/>
        <v>1370</v>
      </c>
      <c r="Q50" s="343">
        <f t="shared" si="8"/>
        <v>182</v>
      </c>
      <c r="R50" s="342">
        <f t="shared" si="9"/>
        <v>107</v>
      </c>
      <c r="S50" s="344">
        <f t="shared" si="22"/>
        <v>3369</v>
      </c>
      <c r="T50" s="345">
        <f t="shared" si="23"/>
        <v>0.0008557272767450969</v>
      </c>
      <c r="U50" s="346">
        <v>1292</v>
      </c>
      <c r="V50" s="342">
        <v>1080</v>
      </c>
      <c r="W50" s="343">
        <v>524</v>
      </c>
      <c r="X50" s="342">
        <v>271</v>
      </c>
      <c r="Y50" s="344">
        <f t="shared" si="24"/>
        <v>3167</v>
      </c>
      <c r="Z50" s="348">
        <f t="shared" si="25"/>
        <v>0.0637827597095042</v>
      </c>
    </row>
    <row r="51" spans="1:26" ht="21" customHeight="1">
      <c r="A51" s="339" t="s">
        <v>472</v>
      </c>
      <c r="B51" s="340" t="s">
        <v>473</v>
      </c>
      <c r="C51" s="341">
        <v>920</v>
      </c>
      <c r="D51" s="342">
        <v>764</v>
      </c>
      <c r="E51" s="343">
        <v>763</v>
      </c>
      <c r="F51" s="342">
        <v>568</v>
      </c>
      <c r="G51" s="344">
        <f t="shared" si="6"/>
        <v>3015</v>
      </c>
      <c r="H51" s="345">
        <f t="shared" si="19"/>
        <v>0.0007658111425902247</v>
      </c>
      <c r="I51" s="346">
        <v>1322</v>
      </c>
      <c r="J51" s="342">
        <v>1101</v>
      </c>
      <c r="K51" s="343">
        <v>16</v>
      </c>
      <c r="L51" s="342">
        <v>6</v>
      </c>
      <c r="M51" s="344">
        <f t="shared" si="20"/>
        <v>2445</v>
      </c>
      <c r="N51" s="347">
        <f t="shared" si="21"/>
        <v>0.2331288343558282</v>
      </c>
      <c r="O51" s="341">
        <f t="shared" si="11"/>
        <v>920</v>
      </c>
      <c r="P51" s="342">
        <f t="shared" si="7"/>
        <v>764</v>
      </c>
      <c r="Q51" s="343">
        <f t="shared" si="8"/>
        <v>763</v>
      </c>
      <c r="R51" s="342">
        <f t="shared" si="9"/>
        <v>568</v>
      </c>
      <c r="S51" s="344">
        <f t="shared" si="22"/>
        <v>3015</v>
      </c>
      <c r="T51" s="345">
        <f t="shared" si="23"/>
        <v>0.0007658111425902247</v>
      </c>
      <c r="U51" s="346">
        <v>1322</v>
      </c>
      <c r="V51" s="342">
        <v>1101</v>
      </c>
      <c r="W51" s="343">
        <v>16</v>
      </c>
      <c r="X51" s="342">
        <v>6</v>
      </c>
      <c r="Y51" s="344">
        <f t="shared" si="24"/>
        <v>2445</v>
      </c>
      <c r="Z51" s="348">
        <f t="shared" si="25"/>
        <v>0.2331288343558282</v>
      </c>
    </row>
    <row r="52" spans="1:26" ht="21" customHeight="1">
      <c r="A52" s="339" t="s">
        <v>474</v>
      </c>
      <c r="B52" s="340" t="s">
        <v>474</v>
      </c>
      <c r="C52" s="341">
        <v>1357</v>
      </c>
      <c r="D52" s="342">
        <v>1240</v>
      </c>
      <c r="E52" s="343">
        <v>30</v>
      </c>
      <c r="F52" s="342">
        <v>28</v>
      </c>
      <c r="G52" s="344">
        <f t="shared" si="6"/>
        <v>2655</v>
      </c>
      <c r="H52" s="345">
        <f aca="true" t="shared" si="26" ref="H52:H66">G52/$G$10</f>
        <v>0.0006743710061615412</v>
      </c>
      <c r="I52" s="346">
        <v>955</v>
      </c>
      <c r="J52" s="342">
        <v>972</v>
      </c>
      <c r="K52" s="343">
        <v>105</v>
      </c>
      <c r="L52" s="342">
        <v>114</v>
      </c>
      <c r="M52" s="344">
        <f aca="true" t="shared" si="27" ref="M52:M66">SUM(I52:L52)</f>
        <v>2146</v>
      </c>
      <c r="N52" s="347">
        <f aca="true" t="shared" si="28" ref="N52:N66">IF(ISERROR(G52/M52-1),"         /0",(G52/M52-1))</f>
        <v>0.23718546132339235</v>
      </c>
      <c r="O52" s="341">
        <f t="shared" si="11"/>
        <v>1357</v>
      </c>
      <c r="P52" s="342">
        <f t="shared" si="7"/>
        <v>1240</v>
      </c>
      <c r="Q52" s="343">
        <f t="shared" si="8"/>
        <v>30</v>
      </c>
      <c r="R52" s="342">
        <f t="shared" si="9"/>
        <v>28</v>
      </c>
      <c r="S52" s="344">
        <f aca="true" t="shared" si="29" ref="S52:S66">SUM(O52:R52)</f>
        <v>2655</v>
      </c>
      <c r="T52" s="345">
        <f aca="true" t="shared" si="30" ref="T52:T66">S52/$S$10</f>
        <v>0.0006743710061615412</v>
      </c>
      <c r="U52" s="346">
        <v>955</v>
      </c>
      <c r="V52" s="342">
        <v>972</v>
      </c>
      <c r="W52" s="343">
        <v>105</v>
      </c>
      <c r="X52" s="342">
        <v>114</v>
      </c>
      <c r="Y52" s="344">
        <f aca="true" t="shared" si="31" ref="Y52:Y66">SUM(U52:X52)</f>
        <v>2146</v>
      </c>
      <c r="Z52" s="348">
        <f aca="true" t="shared" si="32" ref="Z52:Z66">IF(ISERROR(S52/Y52-1),"         /0",IF(S52/Y52&gt;5,"  *  ",(S52/Y52-1)))</f>
        <v>0.23718546132339235</v>
      </c>
    </row>
    <row r="53" spans="1:26" ht="21" customHeight="1">
      <c r="A53" s="339" t="s">
        <v>475</v>
      </c>
      <c r="B53" s="340" t="s">
        <v>475</v>
      </c>
      <c r="C53" s="341">
        <v>380</v>
      </c>
      <c r="D53" s="342">
        <v>360</v>
      </c>
      <c r="E53" s="343">
        <v>894</v>
      </c>
      <c r="F53" s="342">
        <v>750</v>
      </c>
      <c r="G53" s="344">
        <f t="shared" si="6"/>
        <v>2384</v>
      </c>
      <c r="H53" s="345">
        <f t="shared" si="26"/>
        <v>0.0006055369034610599</v>
      </c>
      <c r="I53" s="346">
        <v>309</v>
      </c>
      <c r="J53" s="342">
        <v>336</v>
      </c>
      <c r="K53" s="343">
        <v>474</v>
      </c>
      <c r="L53" s="342">
        <v>546</v>
      </c>
      <c r="M53" s="344">
        <f t="shared" si="27"/>
        <v>1665</v>
      </c>
      <c r="N53" s="347">
        <f t="shared" si="28"/>
        <v>0.43183183183183194</v>
      </c>
      <c r="O53" s="341">
        <f t="shared" si="11"/>
        <v>380</v>
      </c>
      <c r="P53" s="342">
        <f t="shared" si="7"/>
        <v>360</v>
      </c>
      <c r="Q53" s="343">
        <f t="shared" si="8"/>
        <v>894</v>
      </c>
      <c r="R53" s="342">
        <f t="shared" si="9"/>
        <v>750</v>
      </c>
      <c r="S53" s="344">
        <f t="shared" si="29"/>
        <v>2384</v>
      </c>
      <c r="T53" s="345">
        <f t="shared" si="30"/>
        <v>0.0006055369034610599</v>
      </c>
      <c r="U53" s="346">
        <v>309</v>
      </c>
      <c r="V53" s="342">
        <v>336</v>
      </c>
      <c r="W53" s="343">
        <v>474</v>
      </c>
      <c r="X53" s="342">
        <v>546</v>
      </c>
      <c r="Y53" s="344">
        <f t="shared" si="31"/>
        <v>1665</v>
      </c>
      <c r="Z53" s="348">
        <f t="shared" si="32"/>
        <v>0.43183183183183194</v>
      </c>
    </row>
    <row r="54" spans="1:26" ht="21" customHeight="1">
      <c r="A54" s="339" t="s">
        <v>447</v>
      </c>
      <c r="B54" s="340" t="s">
        <v>476</v>
      </c>
      <c r="C54" s="341">
        <v>1045</v>
      </c>
      <c r="D54" s="342">
        <v>992</v>
      </c>
      <c r="E54" s="343">
        <v>27</v>
      </c>
      <c r="F54" s="342">
        <v>28</v>
      </c>
      <c r="G54" s="344">
        <f t="shared" si="6"/>
        <v>2092</v>
      </c>
      <c r="H54" s="345">
        <f t="shared" si="26"/>
        <v>0.0005313687928022388</v>
      </c>
      <c r="I54" s="346">
        <v>942</v>
      </c>
      <c r="J54" s="342">
        <v>955</v>
      </c>
      <c r="K54" s="343">
        <v>45</v>
      </c>
      <c r="L54" s="342">
        <v>297</v>
      </c>
      <c r="M54" s="344">
        <f t="shared" si="27"/>
        <v>2239</v>
      </c>
      <c r="N54" s="347">
        <f t="shared" si="28"/>
        <v>-0.06565430995980348</v>
      </c>
      <c r="O54" s="341">
        <f t="shared" si="11"/>
        <v>1045</v>
      </c>
      <c r="P54" s="342">
        <f t="shared" si="7"/>
        <v>992</v>
      </c>
      <c r="Q54" s="343">
        <f t="shared" si="8"/>
        <v>27</v>
      </c>
      <c r="R54" s="342">
        <f t="shared" si="9"/>
        <v>28</v>
      </c>
      <c r="S54" s="344">
        <f t="shared" si="29"/>
        <v>2092</v>
      </c>
      <c r="T54" s="345">
        <f t="shared" si="30"/>
        <v>0.0005313687928022388</v>
      </c>
      <c r="U54" s="346">
        <v>942</v>
      </c>
      <c r="V54" s="342">
        <v>955</v>
      </c>
      <c r="W54" s="343">
        <v>45</v>
      </c>
      <c r="X54" s="342">
        <v>297</v>
      </c>
      <c r="Y54" s="344">
        <f t="shared" si="31"/>
        <v>2239</v>
      </c>
      <c r="Z54" s="348">
        <f t="shared" si="32"/>
        <v>-0.06565430995980348</v>
      </c>
    </row>
    <row r="55" spans="1:26" ht="21" customHeight="1">
      <c r="A55" s="339" t="s">
        <v>477</v>
      </c>
      <c r="B55" s="340" t="s">
        <v>478</v>
      </c>
      <c r="C55" s="341">
        <v>991</v>
      </c>
      <c r="D55" s="342">
        <v>989</v>
      </c>
      <c r="E55" s="343">
        <v>0</v>
      </c>
      <c r="F55" s="342">
        <v>0</v>
      </c>
      <c r="G55" s="344">
        <f t="shared" si="6"/>
        <v>1980</v>
      </c>
      <c r="H55" s="345">
        <f t="shared" si="26"/>
        <v>0.0005029207503577596</v>
      </c>
      <c r="I55" s="346">
        <v>658</v>
      </c>
      <c r="J55" s="342">
        <v>603</v>
      </c>
      <c r="K55" s="343">
        <v>90</v>
      </c>
      <c r="L55" s="342">
        <v>60</v>
      </c>
      <c r="M55" s="344">
        <f t="shared" si="27"/>
        <v>1411</v>
      </c>
      <c r="N55" s="347">
        <f t="shared" si="28"/>
        <v>0.40326009922041095</v>
      </c>
      <c r="O55" s="341">
        <f t="shared" si="11"/>
        <v>991</v>
      </c>
      <c r="P55" s="342">
        <f t="shared" si="7"/>
        <v>989</v>
      </c>
      <c r="Q55" s="343">
        <f t="shared" si="8"/>
        <v>0</v>
      </c>
      <c r="R55" s="342">
        <f t="shared" si="9"/>
        <v>0</v>
      </c>
      <c r="S55" s="344">
        <f t="shared" si="29"/>
        <v>1980</v>
      </c>
      <c r="T55" s="345">
        <f t="shared" si="30"/>
        <v>0.0005029207503577596</v>
      </c>
      <c r="U55" s="346">
        <v>658</v>
      </c>
      <c r="V55" s="342">
        <v>603</v>
      </c>
      <c r="W55" s="343">
        <v>90</v>
      </c>
      <c r="X55" s="342">
        <v>60</v>
      </c>
      <c r="Y55" s="344">
        <f t="shared" si="31"/>
        <v>1411</v>
      </c>
      <c r="Z55" s="348">
        <f t="shared" si="32"/>
        <v>0.40326009922041095</v>
      </c>
    </row>
    <row r="56" spans="1:26" ht="21" customHeight="1">
      <c r="A56" s="339" t="s">
        <v>479</v>
      </c>
      <c r="B56" s="340" t="s">
        <v>479</v>
      </c>
      <c r="C56" s="341">
        <v>576</v>
      </c>
      <c r="D56" s="342">
        <v>498</v>
      </c>
      <c r="E56" s="343">
        <v>478</v>
      </c>
      <c r="F56" s="342">
        <v>417</v>
      </c>
      <c r="G56" s="344">
        <f t="shared" si="6"/>
        <v>1969</v>
      </c>
      <c r="H56" s="345">
        <f t="shared" si="26"/>
        <v>0.0005001267461891053</v>
      </c>
      <c r="I56" s="346">
        <v>649</v>
      </c>
      <c r="J56" s="342">
        <v>555</v>
      </c>
      <c r="K56" s="343">
        <v>3</v>
      </c>
      <c r="L56" s="342">
        <v>0</v>
      </c>
      <c r="M56" s="344">
        <f t="shared" si="27"/>
        <v>1207</v>
      </c>
      <c r="N56" s="347">
        <f t="shared" si="28"/>
        <v>0.6313173156586578</v>
      </c>
      <c r="O56" s="341">
        <f t="shared" si="11"/>
        <v>576</v>
      </c>
      <c r="P56" s="342">
        <f t="shared" si="7"/>
        <v>498</v>
      </c>
      <c r="Q56" s="343">
        <f t="shared" si="8"/>
        <v>478</v>
      </c>
      <c r="R56" s="342">
        <f t="shared" si="9"/>
        <v>417</v>
      </c>
      <c r="S56" s="344">
        <f t="shared" si="29"/>
        <v>1969</v>
      </c>
      <c r="T56" s="345">
        <f t="shared" si="30"/>
        <v>0.0005001267461891053</v>
      </c>
      <c r="U56" s="346">
        <v>649</v>
      </c>
      <c r="V56" s="342">
        <v>555</v>
      </c>
      <c r="W56" s="343">
        <v>3</v>
      </c>
      <c r="X56" s="342">
        <v>0</v>
      </c>
      <c r="Y56" s="344">
        <f t="shared" si="31"/>
        <v>1207</v>
      </c>
      <c r="Z56" s="348">
        <f t="shared" si="32"/>
        <v>0.6313173156586578</v>
      </c>
    </row>
    <row r="57" spans="1:26" ht="21" customHeight="1">
      <c r="A57" s="339" t="s">
        <v>480</v>
      </c>
      <c r="B57" s="340" t="s">
        <v>481</v>
      </c>
      <c r="C57" s="341">
        <v>0</v>
      </c>
      <c r="D57" s="342">
        <v>0</v>
      </c>
      <c r="E57" s="343">
        <v>867</v>
      </c>
      <c r="F57" s="342">
        <v>1035</v>
      </c>
      <c r="G57" s="344">
        <f t="shared" si="6"/>
        <v>1902</v>
      </c>
      <c r="H57" s="345">
        <f t="shared" si="26"/>
        <v>0.0004831087207982114</v>
      </c>
      <c r="I57" s="346">
        <v>756</v>
      </c>
      <c r="J57" s="342">
        <v>935</v>
      </c>
      <c r="K57" s="343">
        <v>21</v>
      </c>
      <c r="L57" s="342">
        <v>22</v>
      </c>
      <c r="M57" s="344">
        <f t="shared" si="27"/>
        <v>1734</v>
      </c>
      <c r="N57" s="347">
        <f t="shared" si="28"/>
        <v>0.09688581314878886</v>
      </c>
      <c r="O57" s="341">
        <f t="shared" si="11"/>
        <v>0</v>
      </c>
      <c r="P57" s="342">
        <f t="shared" si="7"/>
        <v>0</v>
      </c>
      <c r="Q57" s="343">
        <f t="shared" si="8"/>
        <v>867</v>
      </c>
      <c r="R57" s="342">
        <f t="shared" si="9"/>
        <v>1035</v>
      </c>
      <c r="S57" s="344">
        <f t="shared" si="29"/>
        <v>1902</v>
      </c>
      <c r="T57" s="345">
        <f t="shared" si="30"/>
        <v>0.0004831087207982114</v>
      </c>
      <c r="U57" s="346">
        <v>756</v>
      </c>
      <c r="V57" s="342">
        <v>935</v>
      </c>
      <c r="W57" s="343">
        <v>21</v>
      </c>
      <c r="X57" s="342">
        <v>22</v>
      </c>
      <c r="Y57" s="344">
        <f t="shared" si="31"/>
        <v>1734</v>
      </c>
      <c r="Z57" s="348">
        <f t="shared" si="32"/>
        <v>0.09688581314878886</v>
      </c>
    </row>
    <row r="58" spans="1:26" ht="21" customHeight="1">
      <c r="A58" s="339" t="s">
        <v>482</v>
      </c>
      <c r="B58" s="340" t="s">
        <v>483</v>
      </c>
      <c r="C58" s="341">
        <v>1038</v>
      </c>
      <c r="D58" s="342">
        <v>759</v>
      </c>
      <c r="E58" s="343">
        <v>0</v>
      </c>
      <c r="F58" s="342">
        <v>2</v>
      </c>
      <c r="G58" s="344">
        <f t="shared" si="6"/>
        <v>1799</v>
      </c>
      <c r="H58" s="345">
        <f t="shared" si="26"/>
        <v>0.0004569466817644492</v>
      </c>
      <c r="I58" s="346">
        <v>503</v>
      </c>
      <c r="J58" s="342">
        <v>373</v>
      </c>
      <c r="K58" s="343"/>
      <c r="L58" s="342"/>
      <c r="M58" s="344">
        <f t="shared" si="27"/>
        <v>876</v>
      </c>
      <c r="N58" s="347">
        <f t="shared" si="28"/>
        <v>1.0536529680365296</v>
      </c>
      <c r="O58" s="341">
        <f t="shared" si="11"/>
        <v>1038</v>
      </c>
      <c r="P58" s="342">
        <f t="shared" si="7"/>
        <v>759</v>
      </c>
      <c r="Q58" s="343">
        <f t="shared" si="8"/>
        <v>0</v>
      </c>
      <c r="R58" s="342">
        <f t="shared" si="9"/>
        <v>2</v>
      </c>
      <c r="S58" s="344">
        <f t="shared" si="29"/>
        <v>1799</v>
      </c>
      <c r="T58" s="345">
        <f t="shared" si="30"/>
        <v>0.0004569466817644492</v>
      </c>
      <c r="U58" s="346">
        <v>503</v>
      </c>
      <c r="V58" s="342">
        <v>373</v>
      </c>
      <c r="W58" s="343"/>
      <c r="X58" s="342"/>
      <c r="Y58" s="344">
        <f t="shared" si="31"/>
        <v>876</v>
      </c>
      <c r="Z58" s="348">
        <f t="shared" si="32"/>
        <v>1.0536529680365296</v>
      </c>
    </row>
    <row r="59" spans="1:26" ht="21" customHeight="1">
      <c r="A59" s="339" t="s">
        <v>484</v>
      </c>
      <c r="B59" s="340" t="s">
        <v>484</v>
      </c>
      <c r="C59" s="341">
        <v>764</v>
      </c>
      <c r="D59" s="342">
        <v>941</v>
      </c>
      <c r="E59" s="343">
        <v>61</v>
      </c>
      <c r="F59" s="342">
        <v>26</v>
      </c>
      <c r="G59" s="344">
        <f t="shared" si="6"/>
        <v>1792</v>
      </c>
      <c r="H59" s="345">
        <f t="shared" si="26"/>
        <v>0.00045516867911166923</v>
      </c>
      <c r="I59" s="346">
        <v>353</v>
      </c>
      <c r="J59" s="342">
        <v>477</v>
      </c>
      <c r="K59" s="343">
        <v>101</v>
      </c>
      <c r="L59" s="342">
        <v>15</v>
      </c>
      <c r="M59" s="344">
        <f t="shared" si="27"/>
        <v>946</v>
      </c>
      <c r="N59" s="347">
        <f t="shared" si="28"/>
        <v>0.894291754756871</v>
      </c>
      <c r="O59" s="341">
        <f t="shared" si="11"/>
        <v>764</v>
      </c>
      <c r="P59" s="342">
        <f t="shared" si="7"/>
        <v>941</v>
      </c>
      <c r="Q59" s="343">
        <f t="shared" si="8"/>
        <v>61</v>
      </c>
      <c r="R59" s="342">
        <f t="shared" si="9"/>
        <v>26</v>
      </c>
      <c r="S59" s="344">
        <f t="shared" si="29"/>
        <v>1792</v>
      </c>
      <c r="T59" s="345">
        <f t="shared" si="30"/>
        <v>0.00045516867911166923</v>
      </c>
      <c r="U59" s="346">
        <v>353</v>
      </c>
      <c r="V59" s="342">
        <v>477</v>
      </c>
      <c r="W59" s="343">
        <v>101</v>
      </c>
      <c r="X59" s="342">
        <v>15</v>
      </c>
      <c r="Y59" s="344">
        <f t="shared" si="31"/>
        <v>946</v>
      </c>
      <c r="Z59" s="348">
        <f t="shared" si="32"/>
        <v>0.894291754756871</v>
      </c>
    </row>
    <row r="60" spans="1:26" ht="21" customHeight="1">
      <c r="A60" s="339" t="s">
        <v>485</v>
      </c>
      <c r="B60" s="340" t="s">
        <v>485</v>
      </c>
      <c r="C60" s="341">
        <v>0</v>
      </c>
      <c r="D60" s="342">
        <v>0</v>
      </c>
      <c r="E60" s="343">
        <v>815</v>
      </c>
      <c r="F60" s="342">
        <v>657</v>
      </c>
      <c r="G60" s="344">
        <f t="shared" si="6"/>
        <v>1472</v>
      </c>
      <c r="H60" s="345">
        <f t="shared" si="26"/>
        <v>0.0003738885578417283</v>
      </c>
      <c r="I60" s="346"/>
      <c r="J60" s="342"/>
      <c r="K60" s="343">
        <v>926</v>
      </c>
      <c r="L60" s="342">
        <v>610</v>
      </c>
      <c r="M60" s="344">
        <f t="shared" si="27"/>
        <v>1536</v>
      </c>
      <c r="N60" s="347">
        <f t="shared" si="28"/>
        <v>-0.04166666666666663</v>
      </c>
      <c r="O60" s="341">
        <f t="shared" si="11"/>
        <v>0</v>
      </c>
      <c r="P60" s="342">
        <f t="shared" si="7"/>
        <v>0</v>
      </c>
      <c r="Q60" s="343">
        <f t="shared" si="8"/>
        <v>815</v>
      </c>
      <c r="R60" s="342">
        <f t="shared" si="9"/>
        <v>657</v>
      </c>
      <c r="S60" s="344">
        <f t="shared" si="29"/>
        <v>1472</v>
      </c>
      <c r="T60" s="345">
        <f t="shared" si="30"/>
        <v>0.0003738885578417283</v>
      </c>
      <c r="U60" s="346"/>
      <c r="V60" s="342"/>
      <c r="W60" s="343">
        <v>926</v>
      </c>
      <c r="X60" s="342">
        <v>610</v>
      </c>
      <c r="Y60" s="344">
        <f t="shared" si="31"/>
        <v>1536</v>
      </c>
      <c r="Z60" s="348">
        <f t="shared" si="32"/>
        <v>-0.04166666666666663</v>
      </c>
    </row>
    <row r="61" spans="1:26" ht="21" customHeight="1">
      <c r="A61" s="339" t="s">
        <v>486</v>
      </c>
      <c r="B61" s="340" t="s">
        <v>487</v>
      </c>
      <c r="C61" s="341">
        <v>467</v>
      </c>
      <c r="D61" s="342">
        <v>490</v>
      </c>
      <c r="E61" s="343">
        <v>150</v>
      </c>
      <c r="F61" s="342">
        <v>234</v>
      </c>
      <c r="G61" s="344">
        <f t="shared" si="6"/>
        <v>1341</v>
      </c>
      <c r="H61" s="345">
        <f t="shared" si="26"/>
        <v>0.00034061450819684625</v>
      </c>
      <c r="I61" s="346">
        <v>387</v>
      </c>
      <c r="J61" s="342">
        <v>512</v>
      </c>
      <c r="K61" s="343">
        <v>19</v>
      </c>
      <c r="L61" s="342">
        <v>17</v>
      </c>
      <c r="M61" s="344">
        <f t="shared" si="27"/>
        <v>935</v>
      </c>
      <c r="N61" s="347">
        <f t="shared" si="28"/>
        <v>0.4342245989304814</v>
      </c>
      <c r="O61" s="341">
        <f t="shared" si="11"/>
        <v>467</v>
      </c>
      <c r="P61" s="342">
        <f t="shared" si="7"/>
        <v>490</v>
      </c>
      <c r="Q61" s="343">
        <f t="shared" si="8"/>
        <v>150</v>
      </c>
      <c r="R61" s="342">
        <f t="shared" si="9"/>
        <v>234</v>
      </c>
      <c r="S61" s="344">
        <f t="shared" si="29"/>
        <v>1341</v>
      </c>
      <c r="T61" s="345">
        <f t="shared" si="30"/>
        <v>0.00034061450819684625</v>
      </c>
      <c r="U61" s="346">
        <v>387</v>
      </c>
      <c r="V61" s="342">
        <v>512</v>
      </c>
      <c r="W61" s="343">
        <v>19</v>
      </c>
      <c r="X61" s="342">
        <v>17</v>
      </c>
      <c r="Y61" s="344">
        <f t="shared" si="31"/>
        <v>935</v>
      </c>
      <c r="Z61" s="348">
        <f t="shared" si="32"/>
        <v>0.4342245989304814</v>
      </c>
    </row>
    <row r="62" spans="1:26" ht="21" customHeight="1">
      <c r="A62" s="339" t="s">
        <v>488</v>
      </c>
      <c r="B62" s="340" t="s">
        <v>489</v>
      </c>
      <c r="C62" s="341">
        <v>0</v>
      </c>
      <c r="D62" s="342">
        <v>0</v>
      </c>
      <c r="E62" s="343">
        <v>653</v>
      </c>
      <c r="F62" s="342">
        <v>587</v>
      </c>
      <c r="G62" s="344">
        <f t="shared" si="6"/>
        <v>1240</v>
      </c>
      <c r="H62" s="345">
        <f t="shared" si="26"/>
        <v>0.00031496046992102113</v>
      </c>
      <c r="I62" s="346"/>
      <c r="J62" s="342"/>
      <c r="K62" s="343">
        <v>599</v>
      </c>
      <c r="L62" s="342">
        <v>608</v>
      </c>
      <c r="M62" s="344">
        <f t="shared" si="27"/>
        <v>1207</v>
      </c>
      <c r="N62" s="347">
        <f t="shared" si="28"/>
        <v>0.027340513670256916</v>
      </c>
      <c r="O62" s="341">
        <f t="shared" si="11"/>
        <v>0</v>
      </c>
      <c r="P62" s="342">
        <f t="shared" si="7"/>
        <v>0</v>
      </c>
      <c r="Q62" s="343">
        <f t="shared" si="8"/>
        <v>653</v>
      </c>
      <c r="R62" s="342">
        <f t="shared" si="9"/>
        <v>587</v>
      </c>
      <c r="S62" s="344">
        <f t="shared" si="29"/>
        <v>1240</v>
      </c>
      <c r="T62" s="345">
        <f t="shared" si="30"/>
        <v>0.00031496046992102113</v>
      </c>
      <c r="U62" s="346"/>
      <c r="V62" s="342"/>
      <c r="W62" s="343">
        <v>599</v>
      </c>
      <c r="X62" s="342">
        <v>608</v>
      </c>
      <c r="Y62" s="344">
        <f t="shared" si="31"/>
        <v>1207</v>
      </c>
      <c r="Z62" s="348">
        <f t="shared" si="32"/>
        <v>0.027340513670256916</v>
      </c>
    </row>
    <row r="63" spans="1:26" ht="21" customHeight="1">
      <c r="A63" s="339" t="s">
        <v>465</v>
      </c>
      <c r="B63" s="340" t="s">
        <v>490</v>
      </c>
      <c r="C63" s="341">
        <v>0</v>
      </c>
      <c r="D63" s="342">
        <v>0</v>
      </c>
      <c r="E63" s="343">
        <v>597</v>
      </c>
      <c r="F63" s="342">
        <v>556</v>
      </c>
      <c r="G63" s="344">
        <f t="shared" si="6"/>
        <v>1153</v>
      </c>
      <c r="H63" s="345">
        <f t="shared" si="26"/>
        <v>0.0002928624369507559</v>
      </c>
      <c r="I63" s="346"/>
      <c r="J63" s="342"/>
      <c r="K63" s="343">
        <v>551</v>
      </c>
      <c r="L63" s="342">
        <v>522</v>
      </c>
      <c r="M63" s="344">
        <f t="shared" si="27"/>
        <v>1073</v>
      </c>
      <c r="N63" s="347">
        <f t="shared" si="28"/>
        <v>0.07455731593662618</v>
      </c>
      <c r="O63" s="341">
        <f t="shared" si="11"/>
        <v>0</v>
      </c>
      <c r="P63" s="342">
        <f t="shared" si="7"/>
        <v>0</v>
      </c>
      <c r="Q63" s="343">
        <f t="shared" si="8"/>
        <v>597</v>
      </c>
      <c r="R63" s="342">
        <f t="shared" si="9"/>
        <v>556</v>
      </c>
      <c r="S63" s="344">
        <f t="shared" si="29"/>
        <v>1153</v>
      </c>
      <c r="T63" s="345">
        <f t="shared" si="30"/>
        <v>0.0002928624369507559</v>
      </c>
      <c r="U63" s="346"/>
      <c r="V63" s="342"/>
      <c r="W63" s="343">
        <v>551</v>
      </c>
      <c r="X63" s="342">
        <v>522</v>
      </c>
      <c r="Y63" s="344">
        <f t="shared" si="31"/>
        <v>1073</v>
      </c>
      <c r="Z63" s="348">
        <f t="shared" si="32"/>
        <v>0.07455731593662618</v>
      </c>
    </row>
    <row r="64" spans="1:26" ht="21" customHeight="1">
      <c r="A64" s="339" t="s">
        <v>491</v>
      </c>
      <c r="B64" s="340" t="s">
        <v>491</v>
      </c>
      <c r="C64" s="341">
        <v>0</v>
      </c>
      <c r="D64" s="342">
        <v>0</v>
      </c>
      <c r="E64" s="343">
        <v>602</v>
      </c>
      <c r="F64" s="342">
        <v>534</v>
      </c>
      <c r="G64" s="344">
        <f t="shared" si="6"/>
        <v>1136</v>
      </c>
      <c r="H64" s="345">
        <f t="shared" si="26"/>
        <v>0.0002885444305082903</v>
      </c>
      <c r="I64" s="346"/>
      <c r="J64" s="342"/>
      <c r="K64" s="343">
        <v>401</v>
      </c>
      <c r="L64" s="342">
        <v>316</v>
      </c>
      <c r="M64" s="344">
        <f t="shared" si="27"/>
        <v>717</v>
      </c>
      <c r="N64" s="347">
        <f t="shared" si="28"/>
        <v>0.5843793584379358</v>
      </c>
      <c r="O64" s="341">
        <f t="shared" si="11"/>
        <v>0</v>
      </c>
      <c r="P64" s="342">
        <f t="shared" si="7"/>
        <v>0</v>
      </c>
      <c r="Q64" s="343">
        <f t="shared" si="8"/>
        <v>602</v>
      </c>
      <c r="R64" s="342">
        <f t="shared" si="9"/>
        <v>534</v>
      </c>
      <c r="S64" s="344">
        <f t="shared" si="29"/>
        <v>1136</v>
      </c>
      <c r="T64" s="345">
        <f t="shared" si="30"/>
        <v>0.0002885444305082903</v>
      </c>
      <c r="U64" s="346"/>
      <c r="V64" s="342"/>
      <c r="W64" s="343">
        <v>401</v>
      </c>
      <c r="X64" s="342">
        <v>316</v>
      </c>
      <c r="Y64" s="344">
        <f t="shared" si="31"/>
        <v>717</v>
      </c>
      <c r="Z64" s="348">
        <f t="shared" si="32"/>
        <v>0.5843793584379358</v>
      </c>
    </row>
    <row r="65" spans="1:26" ht="21" customHeight="1">
      <c r="A65" s="339" t="s">
        <v>492</v>
      </c>
      <c r="B65" s="340" t="s">
        <v>493</v>
      </c>
      <c r="C65" s="341">
        <v>0</v>
      </c>
      <c r="D65" s="342">
        <v>0</v>
      </c>
      <c r="E65" s="343">
        <v>466</v>
      </c>
      <c r="F65" s="342">
        <v>530</v>
      </c>
      <c r="G65" s="344">
        <f t="shared" si="6"/>
        <v>996</v>
      </c>
      <c r="H65" s="345">
        <f t="shared" si="26"/>
        <v>0.00025298437745269116</v>
      </c>
      <c r="I65" s="346"/>
      <c r="J65" s="342"/>
      <c r="K65" s="343">
        <v>374</v>
      </c>
      <c r="L65" s="342">
        <v>484</v>
      </c>
      <c r="M65" s="344">
        <f t="shared" si="27"/>
        <v>858</v>
      </c>
      <c r="N65" s="347">
        <f t="shared" si="28"/>
        <v>0.16083916083916083</v>
      </c>
      <c r="O65" s="341">
        <f t="shared" si="11"/>
        <v>0</v>
      </c>
      <c r="P65" s="342">
        <f t="shared" si="7"/>
        <v>0</v>
      </c>
      <c r="Q65" s="343">
        <f t="shared" si="8"/>
        <v>466</v>
      </c>
      <c r="R65" s="342">
        <f t="shared" si="9"/>
        <v>530</v>
      </c>
      <c r="S65" s="344">
        <f t="shared" si="29"/>
        <v>996</v>
      </c>
      <c r="T65" s="345">
        <f t="shared" si="30"/>
        <v>0.00025298437745269116</v>
      </c>
      <c r="U65" s="346"/>
      <c r="V65" s="342"/>
      <c r="W65" s="343">
        <v>374</v>
      </c>
      <c r="X65" s="342">
        <v>484</v>
      </c>
      <c r="Y65" s="344">
        <f t="shared" si="31"/>
        <v>858</v>
      </c>
      <c r="Z65" s="348">
        <f t="shared" si="32"/>
        <v>0.16083916083916083</v>
      </c>
    </row>
    <row r="66" spans="1:26" ht="21" customHeight="1" thickBot="1">
      <c r="A66" s="349" t="s">
        <v>494</v>
      </c>
      <c r="B66" s="350" t="s">
        <v>494</v>
      </c>
      <c r="C66" s="351">
        <v>527</v>
      </c>
      <c r="D66" s="352">
        <v>424</v>
      </c>
      <c r="E66" s="353">
        <v>17</v>
      </c>
      <c r="F66" s="352">
        <v>14</v>
      </c>
      <c r="G66" s="354">
        <f t="shared" si="6"/>
        <v>982</v>
      </c>
      <c r="H66" s="355">
        <f t="shared" si="26"/>
        <v>0.00024942837214713125</v>
      </c>
      <c r="I66" s="356">
        <v>1459</v>
      </c>
      <c r="J66" s="352">
        <v>1160</v>
      </c>
      <c r="K66" s="353">
        <v>19</v>
      </c>
      <c r="L66" s="352">
        <v>11</v>
      </c>
      <c r="M66" s="354">
        <f t="shared" si="27"/>
        <v>2649</v>
      </c>
      <c r="N66" s="357">
        <f t="shared" si="28"/>
        <v>-0.629294073235183</v>
      </c>
      <c r="O66" s="351">
        <f t="shared" si="11"/>
        <v>527</v>
      </c>
      <c r="P66" s="352">
        <f t="shared" si="7"/>
        <v>424</v>
      </c>
      <c r="Q66" s="353">
        <f t="shared" si="8"/>
        <v>17</v>
      </c>
      <c r="R66" s="352">
        <f t="shared" si="9"/>
        <v>14</v>
      </c>
      <c r="S66" s="354">
        <f t="shared" si="29"/>
        <v>982</v>
      </c>
      <c r="T66" s="355">
        <f t="shared" si="30"/>
        <v>0.00024942837214713125</v>
      </c>
      <c r="U66" s="356">
        <v>1459</v>
      </c>
      <c r="V66" s="352">
        <v>1160</v>
      </c>
      <c r="W66" s="353">
        <v>19</v>
      </c>
      <c r="X66" s="352">
        <v>11</v>
      </c>
      <c r="Y66" s="354">
        <f t="shared" si="31"/>
        <v>2649</v>
      </c>
      <c r="Z66" s="358">
        <f t="shared" si="32"/>
        <v>-0.629294073235183</v>
      </c>
    </row>
    <row r="67" spans="1:24" ht="8.25" customHeight="1" thickTop="1">
      <c r="A67" s="87" t="s">
        <v>495</v>
      </c>
      <c r="B67" s="87" t="s">
        <v>496</v>
      </c>
      <c r="C67" s="86">
        <v>0</v>
      </c>
      <c r="D67" s="86">
        <v>0</v>
      </c>
      <c r="E67" s="86">
        <v>396</v>
      </c>
      <c r="F67" s="86">
        <v>450</v>
      </c>
      <c r="K67" s="86">
        <v>260</v>
      </c>
      <c r="L67" s="86">
        <v>275</v>
      </c>
      <c r="W67" s="86">
        <v>260</v>
      </c>
      <c r="X67" s="86">
        <v>275</v>
      </c>
    </row>
    <row r="68" spans="1:24" ht="15">
      <c r="A68" s="87" t="s">
        <v>48</v>
      </c>
      <c r="B68" s="87" t="s">
        <v>48</v>
      </c>
      <c r="C68" s="86">
        <v>915</v>
      </c>
      <c r="D68" s="86">
        <v>789</v>
      </c>
      <c r="E68" s="86">
        <v>4751</v>
      </c>
      <c r="F68" s="86">
        <v>4643</v>
      </c>
      <c r="I68" s="86">
        <v>844</v>
      </c>
      <c r="J68" s="86">
        <v>715</v>
      </c>
      <c r="K68" s="86">
        <v>3580</v>
      </c>
      <c r="L68" s="86">
        <v>3782</v>
      </c>
      <c r="U68" s="86">
        <v>844</v>
      </c>
      <c r="V68" s="86">
        <v>715</v>
      </c>
      <c r="W68" s="86">
        <v>3580</v>
      </c>
      <c r="X68" s="86">
        <v>3782</v>
      </c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7:Z65536 N67:N65536">
    <cfRule type="cellIs" priority="7" dxfId="97" operator="lessThan" stopIfTrue="1">
      <formula>0</formula>
    </cfRule>
  </conditionalFormatting>
  <conditionalFormatting sqref="N10:N66 Z10:Z66">
    <cfRule type="cellIs" priority="8" dxfId="97" operator="lessThan" stopIfTrue="1">
      <formula>0</formula>
    </cfRule>
    <cfRule type="cellIs" priority="9" dxfId="99" operator="greaterThanOrEqual" stopIfTrue="1">
      <formula>0</formula>
    </cfRule>
  </conditionalFormatting>
  <conditionalFormatting sqref="H7:H9">
    <cfRule type="cellIs" priority="4" dxfId="97" operator="lessThan" stopIfTrue="1">
      <formula>0</formula>
    </cfRule>
  </conditionalFormatting>
  <conditionalFormatting sqref="N7:N9">
    <cfRule type="cellIs" priority="3" dxfId="97" operator="lessThan" stopIfTrue="1">
      <formula>0</formula>
    </cfRule>
  </conditionalFormatting>
  <conditionalFormatting sqref="T7:T9">
    <cfRule type="cellIs" priority="2" dxfId="97" operator="lessThan" stopIfTrue="1">
      <formula>0</formula>
    </cfRule>
  </conditionalFormatting>
  <conditionalFormatting sqref="Z7:Z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0.28125" style="86" customWidth="1"/>
    <col min="2" max="2" width="40.421875" style="86" bestFit="1" customWidth="1"/>
    <col min="3" max="3" width="9.57421875" style="86" customWidth="1"/>
    <col min="4" max="4" width="10.421875" style="86" customWidth="1"/>
    <col min="5" max="5" width="8.57421875" style="86" bestFit="1" customWidth="1"/>
    <col min="6" max="6" width="10.57421875" style="86" bestFit="1" customWidth="1"/>
    <col min="7" max="7" width="10.00390625" style="86" customWidth="1"/>
    <col min="8" max="8" width="10.7109375" style="86" customWidth="1"/>
    <col min="9" max="9" width="9.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9.8515625" style="86" customWidth="1"/>
    <col min="14" max="14" width="10.00390625" style="86" customWidth="1"/>
    <col min="15" max="15" width="10.421875" style="86" customWidth="1"/>
    <col min="16" max="16" width="12.421875" style="86" bestFit="1" customWidth="1"/>
    <col min="17" max="17" width="9.421875" style="86" customWidth="1"/>
    <col min="18" max="18" width="10.57421875" style="86" bestFit="1" customWidth="1"/>
    <col min="19" max="19" width="11.8515625" style="86" customWidth="1"/>
    <col min="20" max="20" width="10.140625" style="86" customWidth="1"/>
    <col min="21" max="21" width="10.28125" style="86" customWidth="1"/>
    <col min="22" max="22" width="11.57421875" style="86" bestFit="1" customWidth="1"/>
    <col min="23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4" ht="15.75">
      <c r="A1" s="541" t="s">
        <v>148</v>
      </c>
      <c r="B1" s="537"/>
      <c r="C1" s="537"/>
      <c r="D1" s="537"/>
      <c r="E1" s="537"/>
      <c r="F1" s="537"/>
      <c r="G1" s="537"/>
      <c r="H1" s="537"/>
      <c r="I1" s="537"/>
      <c r="W1" s="535" t="s">
        <v>26</v>
      </c>
      <c r="X1" s="535"/>
    </row>
    <row r="2" spans="1:24" ht="15.75">
      <c r="A2" s="541" t="s">
        <v>149</v>
      </c>
      <c r="B2" s="537"/>
      <c r="C2" s="537"/>
      <c r="D2" s="537"/>
      <c r="E2" s="537"/>
      <c r="F2" s="537"/>
      <c r="G2" s="537"/>
      <c r="H2" s="537"/>
      <c r="I2" s="537"/>
      <c r="W2" s="535"/>
      <c r="X2" s="535"/>
    </row>
    <row r="3" ht="5.25" customHeight="1" thickBot="1"/>
    <row r="4" spans="1:26" ht="24.75" customHeight="1" thickTop="1">
      <c r="A4" s="638" t="s">
        <v>115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</row>
    <row r="5" spans="1:26" ht="21" customHeight="1" thickBot="1">
      <c r="A5" s="650" t="s">
        <v>40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105" customFormat="1" ht="19.5" customHeight="1" thickBot="1" thickTop="1">
      <c r="A6" s="714" t="s">
        <v>113</v>
      </c>
      <c r="B6" s="726" t="s">
        <v>114</v>
      </c>
      <c r="C6" s="729" t="s">
        <v>33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1"/>
      <c r="O6" s="732" t="s">
        <v>32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1"/>
    </row>
    <row r="7" spans="1:26" s="104" customFormat="1" ht="26.25" customHeight="1" thickBot="1">
      <c r="A7" s="715"/>
      <c r="B7" s="727"/>
      <c r="C7" s="723" t="s">
        <v>151</v>
      </c>
      <c r="D7" s="719"/>
      <c r="E7" s="719"/>
      <c r="F7" s="719"/>
      <c r="G7" s="720"/>
      <c r="H7" s="721" t="s">
        <v>31</v>
      </c>
      <c r="I7" s="723" t="s">
        <v>152</v>
      </c>
      <c r="J7" s="719"/>
      <c r="K7" s="719"/>
      <c r="L7" s="719"/>
      <c r="M7" s="720"/>
      <c r="N7" s="721" t="s">
        <v>30</v>
      </c>
      <c r="O7" s="718" t="s">
        <v>153</v>
      </c>
      <c r="P7" s="719"/>
      <c r="Q7" s="719"/>
      <c r="R7" s="719"/>
      <c r="S7" s="720"/>
      <c r="T7" s="721" t="s">
        <v>31</v>
      </c>
      <c r="U7" s="718" t="s">
        <v>154</v>
      </c>
      <c r="V7" s="719"/>
      <c r="W7" s="719"/>
      <c r="X7" s="719"/>
      <c r="Y7" s="720"/>
      <c r="Z7" s="721" t="s">
        <v>30</v>
      </c>
    </row>
    <row r="8" spans="1:26" s="99" customFormat="1" ht="26.25" customHeight="1">
      <c r="A8" s="716"/>
      <c r="B8" s="727"/>
      <c r="C8" s="654" t="s">
        <v>20</v>
      </c>
      <c r="D8" s="649"/>
      <c r="E8" s="645" t="s">
        <v>19</v>
      </c>
      <c r="F8" s="649"/>
      <c r="G8" s="634" t="s">
        <v>15</v>
      </c>
      <c r="H8" s="627"/>
      <c r="I8" s="724" t="s">
        <v>20</v>
      </c>
      <c r="J8" s="649"/>
      <c r="K8" s="645" t="s">
        <v>19</v>
      </c>
      <c r="L8" s="649"/>
      <c r="M8" s="634" t="s">
        <v>15</v>
      </c>
      <c r="N8" s="627"/>
      <c r="O8" s="724" t="s">
        <v>20</v>
      </c>
      <c r="P8" s="649"/>
      <c r="Q8" s="645" t="s">
        <v>19</v>
      </c>
      <c r="R8" s="649"/>
      <c r="S8" s="634" t="s">
        <v>15</v>
      </c>
      <c r="T8" s="627"/>
      <c r="U8" s="724" t="s">
        <v>20</v>
      </c>
      <c r="V8" s="649"/>
      <c r="W8" s="645" t="s">
        <v>19</v>
      </c>
      <c r="X8" s="649"/>
      <c r="Y8" s="634" t="s">
        <v>15</v>
      </c>
      <c r="Z8" s="627"/>
    </row>
    <row r="9" spans="1:26" s="99" customFormat="1" ht="19.5" customHeight="1" thickBot="1">
      <c r="A9" s="717"/>
      <c r="B9" s="728"/>
      <c r="C9" s="102" t="s">
        <v>28</v>
      </c>
      <c r="D9" s="100" t="s">
        <v>27</v>
      </c>
      <c r="E9" s="101" t="s">
        <v>28</v>
      </c>
      <c r="F9" s="211" t="s">
        <v>27</v>
      </c>
      <c r="G9" s="725"/>
      <c r="H9" s="722"/>
      <c r="I9" s="102" t="s">
        <v>28</v>
      </c>
      <c r="J9" s="100" t="s">
        <v>27</v>
      </c>
      <c r="K9" s="101" t="s">
        <v>28</v>
      </c>
      <c r="L9" s="211" t="s">
        <v>27</v>
      </c>
      <c r="M9" s="725"/>
      <c r="N9" s="722"/>
      <c r="O9" s="102" t="s">
        <v>28</v>
      </c>
      <c r="P9" s="100" t="s">
        <v>27</v>
      </c>
      <c r="Q9" s="101" t="s">
        <v>28</v>
      </c>
      <c r="R9" s="211" t="s">
        <v>27</v>
      </c>
      <c r="S9" s="725"/>
      <c r="T9" s="722"/>
      <c r="U9" s="102" t="s">
        <v>28</v>
      </c>
      <c r="V9" s="100" t="s">
        <v>27</v>
      </c>
      <c r="W9" s="101" t="s">
        <v>28</v>
      </c>
      <c r="X9" s="211" t="s">
        <v>27</v>
      </c>
      <c r="Y9" s="725"/>
      <c r="Z9" s="722"/>
    </row>
    <row r="10" spans="1:26" s="88" customFormat="1" ht="18" customHeight="1" thickBot="1" thickTop="1">
      <c r="A10" s="98" t="s">
        <v>22</v>
      </c>
      <c r="B10" s="209"/>
      <c r="C10" s="97">
        <f>SUM(C11:C62)</f>
        <v>11110.935000000001</v>
      </c>
      <c r="D10" s="91">
        <f>SUM(D11:D62)</f>
        <v>11110.934999999994</v>
      </c>
      <c r="E10" s="92">
        <f>SUM(E11:E62)</f>
        <v>1972.9559999999994</v>
      </c>
      <c r="F10" s="91">
        <f>SUM(F11:F62)</f>
        <v>1972.9559999999994</v>
      </c>
      <c r="G10" s="90">
        <f aca="true" t="shared" si="0" ref="G10:G21">SUM(C10:F10)</f>
        <v>26167.781999999992</v>
      </c>
      <c r="H10" s="94">
        <f aca="true" t="shared" si="1" ref="H10:H62">G10/$G$10</f>
        <v>1</v>
      </c>
      <c r="I10" s="93">
        <f>SUM(I11:I62)</f>
        <v>11829.994</v>
      </c>
      <c r="J10" s="91">
        <f>SUM(J11:J62)</f>
        <v>11829.993999999999</v>
      </c>
      <c r="K10" s="92">
        <f>SUM(K11:K62)</f>
        <v>1191.213</v>
      </c>
      <c r="L10" s="91">
        <f>SUM(L11:L62)</f>
        <v>1191.213</v>
      </c>
      <c r="M10" s="90">
        <f aca="true" t="shared" si="2" ref="M10:M21">SUM(I10:L10)</f>
        <v>26042.413999999997</v>
      </c>
      <c r="N10" s="96">
        <f aca="true" t="shared" si="3" ref="N10:N21">IF(ISERROR(G10/M10-1),"         /0",(G10/M10-1))</f>
        <v>0.004813993049952892</v>
      </c>
      <c r="O10" s="95">
        <f>SUM(O11:O62)</f>
        <v>11110.935000000001</v>
      </c>
      <c r="P10" s="91">
        <f>SUM(P11:P62)</f>
        <v>11110.934999999994</v>
      </c>
      <c r="Q10" s="92">
        <f>SUM(Q11:Q62)</f>
        <v>1972.9559999999994</v>
      </c>
      <c r="R10" s="91">
        <f>SUM(R11:R62)</f>
        <v>1972.9559999999994</v>
      </c>
      <c r="S10" s="90">
        <f aca="true" t="shared" si="4" ref="S10:S21">SUM(O10:R10)</f>
        <v>26167.781999999992</v>
      </c>
      <c r="T10" s="94">
        <f aca="true" t="shared" si="5" ref="T10:T62">S10/$S$10</f>
        <v>1</v>
      </c>
      <c r="U10" s="93">
        <f>SUM(U11:U62)</f>
        <v>11829.994</v>
      </c>
      <c r="V10" s="91">
        <f>SUM(V11:V62)</f>
        <v>11829.993999999999</v>
      </c>
      <c r="W10" s="92">
        <f>SUM(W11:W62)</f>
        <v>1191.213</v>
      </c>
      <c r="X10" s="91">
        <f>SUM(X11:X62)</f>
        <v>1191.213</v>
      </c>
      <c r="Y10" s="90">
        <f aca="true" t="shared" si="6" ref="Y10:Y21">SUM(U10:X10)</f>
        <v>26042.413999999997</v>
      </c>
      <c r="Z10" s="89">
        <f>IF(ISERROR(S10/Y10-1),"         /0",(S10/Y10-1))</f>
        <v>0.004813993049952892</v>
      </c>
    </row>
    <row r="11" spans="1:26" ht="18.75" customHeight="1" thickTop="1">
      <c r="A11" s="359" t="s">
        <v>394</v>
      </c>
      <c r="B11" s="360" t="s">
        <v>395</v>
      </c>
      <c r="C11" s="361">
        <v>5688.285000000001</v>
      </c>
      <c r="D11" s="362">
        <v>4028.794999999999</v>
      </c>
      <c r="E11" s="363">
        <v>655.095</v>
      </c>
      <c r="F11" s="362">
        <v>546.519</v>
      </c>
      <c r="G11" s="364">
        <f t="shared" si="0"/>
        <v>10918.694</v>
      </c>
      <c r="H11" s="365">
        <f t="shared" si="1"/>
        <v>0.41725714468272485</v>
      </c>
      <c r="I11" s="366">
        <v>5731.862000000002</v>
      </c>
      <c r="J11" s="362">
        <v>4385.123000000001</v>
      </c>
      <c r="K11" s="363">
        <v>234.94600000000003</v>
      </c>
      <c r="L11" s="362">
        <v>47.92899999999999</v>
      </c>
      <c r="M11" s="364">
        <f t="shared" si="2"/>
        <v>10399.860000000004</v>
      </c>
      <c r="N11" s="367">
        <f t="shared" si="3"/>
        <v>0.049888556192102085</v>
      </c>
      <c r="O11" s="361">
        <v>5688.285000000001</v>
      </c>
      <c r="P11" s="362">
        <v>4028.794999999999</v>
      </c>
      <c r="Q11" s="363">
        <v>655.095</v>
      </c>
      <c r="R11" s="362">
        <v>546.519</v>
      </c>
      <c r="S11" s="364">
        <f t="shared" si="4"/>
        <v>10918.694</v>
      </c>
      <c r="T11" s="365">
        <f t="shared" si="5"/>
        <v>0.41725714468272485</v>
      </c>
      <c r="U11" s="366">
        <v>5731.862000000002</v>
      </c>
      <c r="V11" s="362">
        <v>4385.123000000001</v>
      </c>
      <c r="W11" s="363">
        <v>234.94600000000003</v>
      </c>
      <c r="X11" s="362">
        <v>47.92899999999999</v>
      </c>
      <c r="Y11" s="364">
        <f t="shared" si="6"/>
        <v>10399.860000000004</v>
      </c>
      <c r="Z11" s="368">
        <f aca="true" t="shared" si="7" ref="Z11:Z21">IF(ISERROR(S11/Y11-1),"         /0",IF(S11/Y11&gt;5,"  *  ",(S11/Y11-1)))</f>
        <v>0.049888556192102085</v>
      </c>
    </row>
    <row r="12" spans="1:26" ht="18.75" customHeight="1">
      <c r="A12" s="369" t="s">
        <v>396</v>
      </c>
      <c r="B12" s="370" t="s">
        <v>397</v>
      </c>
      <c r="C12" s="321">
        <v>977.52</v>
      </c>
      <c r="D12" s="322">
        <v>1050.596</v>
      </c>
      <c r="E12" s="323">
        <v>213.447</v>
      </c>
      <c r="F12" s="322">
        <v>263.93</v>
      </c>
      <c r="G12" s="324">
        <f t="shared" si="0"/>
        <v>2505.493</v>
      </c>
      <c r="H12" s="325">
        <f>G12/$G$10</f>
        <v>0.09574724369073392</v>
      </c>
      <c r="I12" s="326">
        <v>1275.7359999999999</v>
      </c>
      <c r="J12" s="322">
        <v>1232.269</v>
      </c>
      <c r="K12" s="323">
        <v>32.311</v>
      </c>
      <c r="L12" s="322">
        <v>66.814</v>
      </c>
      <c r="M12" s="324">
        <f t="shared" si="2"/>
        <v>2607.13</v>
      </c>
      <c r="N12" s="327">
        <f t="shared" si="3"/>
        <v>-0.03898424704560188</v>
      </c>
      <c r="O12" s="321">
        <v>977.52</v>
      </c>
      <c r="P12" s="322">
        <v>1050.596</v>
      </c>
      <c r="Q12" s="323">
        <v>213.447</v>
      </c>
      <c r="R12" s="322">
        <v>263.93</v>
      </c>
      <c r="S12" s="324">
        <f t="shared" si="4"/>
        <v>2505.493</v>
      </c>
      <c r="T12" s="325">
        <f>S12/$S$10</f>
        <v>0.09574724369073392</v>
      </c>
      <c r="U12" s="326">
        <v>1275.7359999999999</v>
      </c>
      <c r="V12" s="322">
        <v>1232.269</v>
      </c>
      <c r="W12" s="323">
        <v>32.311</v>
      </c>
      <c r="X12" s="322">
        <v>66.814</v>
      </c>
      <c r="Y12" s="324">
        <f t="shared" si="6"/>
        <v>2607.13</v>
      </c>
      <c r="Z12" s="328">
        <f t="shared" si="7"/>
        <v>-0.03898424704560188</v>
      </c>
    </row>
    <row r="13" spans="1:26" ht="18.75" customHeight="1">
      <c r="A13" s="369" t="s">
        <v>400</v>
      </c>
      <c r="B13" s="370" t="s">
        <v>401</v>
      </c>
      <c r="C13" s="321">
        <v>1202.8719999999998</v>
      </c>
      <c r="D13" s="322">
        <v>684.288</v>
      </c>
      <c r="E13" s="323">
        <v>116.784</v>
      </c>
      <c r="F13" s="322">
        <v>144.38299999999998</v>
      </c>
      <c r="G13" s="324">
        <f t="shared" si="0"/>
        <v>2148.3269999999998</v>
      </c>
      <c r="H13" s="325">
        <f t="shared" si="1"/>
        <v>0.08209816942070217</v>
      </c>
      <c r="I13" s="326">
        <v>1287.6320000000003</v>
      </c>
      <c r="J13" s="322">
        <v>829.836</v>
      </c>
      <c r="K13" s="323">
        <v>41.056999999999995</v>
      </c>
      <c r="L13" s="322">
        <v>6.949999999999999</v>
      </c>
      <c r="M13" s="324">
        <f t="shared" si="2"/>
        <v>2165.475</v>
      </c>
      <c r="N13" s="327">
        <f t="shared" si="3"/>
        <v>-0.007918816887749869</v>
      </c>
      <c r="O13" s="321">
        <v>1202.8719999999998</v>
      </c>
      <c r="P13" s="322">
        <v>684.288</v>
      </c>
      <c r="Q13" s="323">
        <v>116.784</v>
      </c>
      <c r="R13" s="322">
        <v>144.38299999999998</v>
      </c>
      <c r="S13" s="324">
        <f t="shared" si="4"/>
        <v>2148.3269999999998</v>
      </c>
      <c r="T13" s="325">
        <f t="shared" si="5"/>
        <v>0.08209816942070217</v>
      </c>
      <c r="U13" s="326">
        <v>1287.6320000000003</v>
      </c>
      <c r="V13" s="322">
        <v>829.836</v>
      </c>
      <c r="W13" s="323">
        <v>41.056999999999995</v>
      </c>
      <c r="X13" s="322">
        <v>6.949999999999999</v>
      </c>
      <c r="Y13" s="324">
        <f t="shared" si="6"/>
        <v>2165.475</v>
      </c>
      <c r="Z13" s="328">
        <f t="shared" si="7"/>
        <v>-0.007918816887749869</v>
      </c>
    </row>
    <row r="14" spans="1:26" ht="18.75" customHeight="1">
      <c r="A14" s="369" t="s">
        <v>404</v>
      </c>
      <c r="B14" s="370" t="s">
        <v>405</v>
      </c>
      <c r="C14" s="321">
        <v>835.231</v>
      </c>
      <c r="D14" s="322">
        <v>1061.74</v>
      </c>
      <c r="E14" s="323">
        <v>50.367</v>
      </c>
      <c r="F14" s="322">
        <v>9.2</v>
      </c>
      <c r="G14" s="324">
        <f t="shared" si="0"/>
        <v>1956.538</v>
      </c>
      <c r="H14" s="325">
        <f t="shared" si="1"/>
        <v>0.07476896589860006</v>
      </c>
      <c r="I14" s="326">
        <v>789.095</v>
      </c>
      <c r="J14" s="322">
        <v>1031.847</v>
      </c>
      <c r="K14" s="323">
        <v>5.4559999999999995</v>
      </c>
      <c r="L14" s="322">
        <v>8.911</v>
      </c>
      <c r="M14" s="324">
        <f t="shared" si="2"/>
        <v>1835.309</v>
      </c>
      <c r="N14" s="327">
        <f t="shared" si="3"/>
        <v>0.06605372719253277</v>
      </c>
      <c r="O14" s="321">
        <v>835.231</v>
      </c>
      <c r="P14" s="322">
        <v>1061.74</v>
      </c>
      <c r="Q14" s="323">
        <v>50.367</v>
      </c>
      <c r="R14" s="322">
        <v>9.2</v>
      </c>
      <c r="S14" s="324">
        <f t="shared" si="4"/>
        <v>1956.538</v>
      </c>
      <c r="T14" s="325">
        <f t="shared" si="5"/>
        <v>0.07476896589860006</v>
      </c>
      <c r="U14" s="326">
        <v>789.095</v>
      </c>
      <c r="V14" s="322">
        <v>1031.847</v>
      </c>
      <c r="W14" s="323">
        <v>5.4559999999999995</v>
      </c>
      <c r="X14" s="322">
        <v>8.911</v>
      </c>
      <c r="Y14" s="324">
        <f t="shared" si="6"/>
        <v>1835.309</v>
      </c>
      <c r="Z14" s="328">
        <f t="shared" si="7"/>
        <v>0.06605372719253277</v>
      </c>
    </row>
    <row r="15" spans="1:26" ht="18.75" customHeight="1">
      <c r="A15" s="369" t="s">
        <v>402</v>
      </c>
      <c r="B15" s="370" t="s">
        <v>403</v>
      </c>
      <c r="C15" s="321">
        <v>142.41699999999997</v>
      </c>
      <c r="D15" s="322">
        <v>1088.191</v>
      </c>
      <c r="E15" s="323">
        <v>62.513000000000005</v>
      </c>
      <c r="F15" s="322">
        <v>177.504</v>
      </c>
      <c r="G15" s="324">
        <f aca="true" t="shared" si="8" ref="G15:G20">SUM(C15:F15)</f>
        <v>1470.6249999999998</v>
      </c>
      <c r="H15" s="325">
        <f aca="true" t="shared" si="9" ref="H15:H20">G15/$G$10</f>
        <v>0.056199833826191314</v>
      </c>
      <c r="I15" s="326">
        <v>170.60600000000002</v>
      </c>
      <c r="J15" s="322">
        <v>1195.6129999999998</v>
      </c>
      <c r="K15" s="323">
        <v>26.681</v>
      </c>
      <c r="L15" s="322">
        <v>257.719</v>
      </c>
      <c r="M15" s="324">
        <f aca="true" t="shared" si="10" ref="M15:M20">SUM(I15:L15)</f>
        <v>1650.619</v>
      </c>
      <c r="N15" s="327">
        <f aca="true" t="shared" si="11" ref="N15:N20">IF(ISERROR(G15/M15-1),"         /0",(G15/M15-1))</f>
        <v>-0.1090463638186645</v>
      </c>
      <c r="O15" s="321">
        <v>142.41699999999997</v>
      </c>
      <c r="P15" s="322">
        <v>1088.191</v>
      </c>
      <c r="Q15" s="323">
        <v>62.513000000000005</v>
      </c>
      <c r="R15" s="322">
        <v>177.504</v>
      </c>
      <c r="S15" s="324">
        <f aca="true" t="shared" si="12" ref="S15:S20">SUM(O15:R15)</f>
        <v>1470.6249999999998</v>
      </c>
      <c r="T15" s="325">
        <f aca="true" t="shared" si="13" ref="T15:T20">S15/$S$10</f>
        <v>0.056199833826191314</v>
      </c>
      <c r="U15" s="326">
        <v>170.60600000000002</v>
      </c>
      <c r="V15" s="322">
        <v>1195.6129999999998</v>
      </c>
      <c r="W15" s="323">
        <v>26.681</v>
      </c>
      <c r="X15" s="322">
        <v>257.719</v>
      </c>
      <c r="Y15" s="324">
        <f aca="true" t="shared" si="14" ref="Y15:Y20">SUM(U15:X15)</f>
        <v>1650.619</v>
      </c>
      <c r="Z15" s="328">
        <f t="shared" si="7"/>
        <v>-0.1090463638186645</v>
      </c>
    </row>
    <row r="16" spans="1:26" ht="18.75" customHeight="1">
      <c r="A16" s="369" t="s">
        <v>425</v>
      </c>
      <c r="B16" s="370" t="s">
        <v>426</v>
      </c>
      <c r="C16" s="321">
        <v>537.3750000000001</v>
      </c>
      <c r="D16" s="322">
        <v>391.308</v>
      </c>
      <c r="E16" s="323">
        <v>184.294</v>
      </c>
      <c r="F16" s="322">
        <v>131.289</v>
      </c>
      <c r="G16" s="324">
        <f t="shared" si="8"/>
        <v>1244.266</v>
      </c>
      <c r="H16" s="325">
        <f t="shared" si="9"/>
        <v>0.04754954011769131</v>
      </c>
      <c r="I16" s="326">
        <v>807.4440000000001</v>
      </c>
      <c r="J16" s="322">
        <v>541.6399999999999</v>
      </c>
      <c r="K16" s="323">
        <v>29.657999999999998</v>
      </c>
      <c r="L16" s="322">
        <v>18.152</v>
      </c>
      <c r="M16" s="324">
        <f t="shared" si="10"/>
        <v>1396.8939999999998</v>
      </c>
      <c r="N16" s="327">
        <f t="shared" si="11"/>
        <v>-0.10926240645317375</v>
      </c>
      <c r="O16" s="321">
        <v>537.3750000000001</v>
      </c>
      <c r="P16" s="322">
        <v>391.308</v>
      </c>
      <c r="Q16" s="323">
        <v>184.294</v>
      </c>
      <c r="R16" s="322">
        <v>131.289</v>
      </c>
      <c r="S16" s="324">
        <f t="shared" si="12"/>
        <v>1244.266</v>
      </c>
      <c r="T16" s="325">
        <f t="shared" si="13"/>
        <v>0.04754954011769131</v>
      </c>
      <c r="U16" s="326">
        <v>807.4440000000001</v>
      </c>
      <c r="V16" s="322">
        <v>541.6399999999999</v>
      </c>
      <c r="W16" s="323">
        <v>29.657999999999998</v>
      </c>
      <c r="X16" s="322">
        <v>18.152</v>
      </c>
      <c r="Y16" s="324">
        <f t="shared" si="14"/>
        <v>1396.8939999999998</v>
      </c>
      <c r="Z16" s="328">
        <f t="shared" si="7"/>
        <v>-0.10926240645317375</v>
      </c>
    </row>
    <row r="17" spans="1:26" ht="18.75" customHeight="1">
      <c r="A17" s="369" t="s">
        <v>398</v>
      </c>
      <c r="B17" s="370" t="s">
        <v>399</v>
      </c>
      <c r="C17" s="321">
        <v>156.55599999999998</v>
      </c>
      <c r="D17" s="322">
        <v>534.713</v>
      </c>
      <c r="E17" s="323">
        <v>0.185</v>
      </c>
      <c r="F17" s="322">
        <v>0.2</v>
      </c>
      <c r="G17" s="324">
        <f t="shared" si="8"/>
        <v>691.654</v>
      </c>
      <c r="H17" s="325">
        <f t="shared" si="9"/>
        <v>0.026431510320591947</v>
      </c>
      <c r="I17" s="326">
        <v>204.062</v>
      </c>
      <c r="J17" s="322">
        <v>523.751</v>
      </c>
      <c r="K17" s="323">
        <v>0.808</v>
      </c>
      <c r="L17" s="322">
        <v>0.85</v>
      </c>
      <c r="M17" s="324">
        <f t="shared" si="10"/>
        <v>729.471</v>
      </c>
      <c r="N17" s="327">
        <f t="shared" si="11"/>
        <v>-0.051841677050904034</v>
      </c>
      <c r="O17" s="321">
        <v>156.55599999999998</v>
      </c>
      <c r="P17" s="322">
        <v>534.713</v>
      </c>
      <c r="Q17" s="323">
        <v>0.185</v>
      </c>
      <c r="R17" s="322">
        <v>0.2</v>
      </c>
      <c r="S17" s="324">
        <f t="shared" si="12"/>
        <v>691.654</v>
      </c>
      <c r="T17" s="325">
        <f t="shared" si="13"/>
        <v>0.026431510320591947</v>
      </c>
      <c r="U17" s="326">
        <v>204.062</v>
      </c>
      <c r="V17" s="322">
        <v>523.751</v>
      </c>
      <c r="W17" s="323">
        <v>0.808</v>
      </c>
      <c r="X17" s="322">
        <v>0.85</v>
      </c>
      <c r="Y17" s="324">
        <f t="shared" si="14"/>
        <v>729.471</v>
      </c>
      <c r="Z17" s="328">
        <f>IF(ISERROR(S17/Y17-1),"         /0",IF(S17/Y17&gt;5,"  *  ",(S17/Y17-1)))</f>
        <v>-0.051841677050904034</v>
      </c>
    </row>
    <row r="18" spans="1:26" ht="18.75" customHeight="1">
      <c r="A18" s="369" t="s">
        <v>467</v>
      </c>
      <c r="B18" s="370" t="s">
        <v>467</v>
      </c>
      <c r="C18" s="321">
        <v>71.69800000000001</v>
      </c>
      <c r="D18" s="322">
        <v>267.38499999999993</v>
      </c>
      <c r="E18" s="323">
        <v>54.37599999999998</v>
      </c>
      <c r="F18" s="322">
        <v>152.637</v>
      </c>
      <c r="G18" s="324">
        <f t="shared" si="8"/>
        <v>546.096</v>
      </c>
      <c r="H18" s="325">
        <f t="shared" si="9"/>
        <v>0.020869021302607923</v>
      </c>
      <c r="I18" s="326">
        <v>13.33</v>
      </c>
      <c r="J18" s="322">
        <v>25.907</v>
      </c>
      <c r="K18" s="323">
        <v>62.618999999999986</v>
      </c>
      <c r="L18" s="322">
        <v>226.561</v>
      </c>
      <c r="M18" s="324">
        <f t="shared" si="10"/>
        <v>328.41700000000003</v>
      </c>
      <c r="N18" s="327">
        <f t="shared" si="11"/>
        <v>0.6628128263762227</v>
      </c>
      <c r="O18" s="321">
        <v>71.69800000000001</v>
      </c>
      <c r="P18" s="322">
        <v>267.38499999999993</v>
      </c>
      <c r="Q18" s="323">
        <v>54.37599999999998</v>
      </c>
      <c r="R18" s="322">
        <v>152.637</v>
      </c>
      <c r="S18" s="324">
        <f t="shared" si="12"/>
        <v>546.096</v>
      </c>
      <c r="T18" s="325">
        <f t="shared" si="13"/>
        <v>0.020869021302607923</v>
      </c>
      <c r="U18" s="326">
        <v>13.33</v>
      </c>
      <c r="V18" s="322">
        <v>25.907</v>
      </c>
      <c r="W18" s="323">
        <v>62.618999999999986</v>
      </c>
      <c r="X18" s="322">
        <v>226.561</v>
      </c>
      <c r="Y18" s="324">
        <f t="shared" si="14"/>
        <v>328.41700000000003</v>
      </c>
      <c r="Z18" s="328">
        <f>IF(ISERROR(S18/Y18-1),"         /0",IF(S18/Y18&gt;5,"  *  ",(S18/Y18-1)))</f>
        <v>0.6628128263762227</v>
      </c>
    </row>
    <row r="19" spans="1:26" ht="18.75" customHeight="1">
      <c r="A19" s="369" t="s">
        <v>475</v>
      </c>
      <c r="B19" s="370" t="s">
        <v>475</v>
      </c>
      <c r="C19" s="321">
        <v>217.34799999999998</v>
      </c>
      <c r="D19" s="322">
        <v>48.608000000000004</v>
      </c>
      <c r="E19" s="323">
        <v>146.59000000000003</v>
      </c>
      <c r="F19" s="322">
        <v>31.04</v>
      </c>
      <c r="G19" s="324">
        <f t="shared" si="8"/>
        <v>443.58600000000007</v>
      </c>
      <c r="H19" s="325">
        <f t="shared" si="9"/>
        <v>0.016951608661368404</v>
      </c>
      <c r="I19" s="326">
        <v>86.596</v>
      </c>
      <c r="J19" s="322">
        <v>31.845999999999997</v>
      </c>
      <c r="K19" s="323">
        <v>254.801</v>
      </c>
      <c r="L19" s="322">
        <v>66.158</v>
      </c>
      <c r="M19" s="324">
        <f t="shared" si="10"/>
        <v>439.401</v>
      </c>
      <c r="N19" s="327">
        <f t="shared" si="11"/>
        <v>0.009524329712495172</v>
      </c>
      <c r="O19" s="321">
        <v>217.34799999999998</v>
      </c>
      <c r="P19" s="322">
        <v>48.608000000000004</v>
      </c>
      <c r="Q19" s="323">
        <v>146.59000000000003</v>
      </c>
      <c r="R19" s="322">
        <v>31.04</v>
      </c>
      <c r="S19" s="324">
        <f t="shared" si="12"/>
        <v>443.58600000000007</v>
      </c>
      <c r="T19" s="325">
        <f t="shared" si="13"/>
        <v>0.016951608661368404</v>
      </c>
      <c r="U19" s="326">
        <v>86.596</v>
      </c>
      <c r="V19" s="322">
        <v>31.845999999999997</v>
      </c>
      <c r="W19" s="323">
        <v>254.801</v>
      </c>
      <c r="X19" s="322">
        <v>66.158</v>
      </c>
      <c r="Y19" s="324">
        <f t="shared" si="14"/>
        <v>439.401</v>
      </c>
      <c r="Z19" s="328">
        <f>IF(ISERROR(S19/Y19-1),"         /0",IF(S19/Y19&gt;5,"  *  ",(S19/Y19-1)))</f>
        <v>0.009524329712495172</v>
      </c>
    </row>
    <row r="20" spans="1:26" ht="18.75" customHeight="1">
      <c r="A20" s="369" t="s">
        <v>410</v>
      </c>
      <c r="B20" s="370" t="s">
        <v>411</v>
      </c>
      <c r="C20" s="321">
        <v>127.542</v>
      </c>
      <c r="D20" s="322">
        <v>224.968</v>
      </c>
      <c r="E20" s="323">
        <v>11.873</v>
      </c>
      <c r="F20" s="322">
        <v>4.1770000000000005</v>
      </c>
      <c r="G20" s="324">
        <f t="shared" si="8"/>
        <v>368.56</v>
      </c>
      <c r="H20" s="325">
        <f t="shared" si="9"/>
        <v>0.014084495201007106</v>
      </c>
      <c r="I20" s="326">
        <v>84.85600000000001</v>
      </c>
      <c r="J20" s="322">
        <v>213.873</v>
      </c>
      <c r="K20" s="323">
        <v>22.524</v>
      </c>
      <c r="L20" s="322">
        <v>2.9979999999999998</v>
      </c>
      <c r="M20" s="324">
        <f t="shared" si="10"/>
        <v>324.251</v>
      </c>
      <c r="N20" s="327">
        <f t="shared" si="11"/>
        <v>0.1366503110244841</v>
      </c>
      <c r="O20" s="321">
        <v>127.542</v>
      </c>
      <c r="P20" s="322">
        <v>224.968</v>
      </c>
      <c r="Q20" s="323">
        <v>11.873</v>
      </c>
      <c r="R20" s="322">
        <v>4.1770000000000005</v>
      </c>
      <c r="S20" s="324">
        <f t="shared" si="12"/>
        <v>368.56</v>
      </c>
      <c r="T20" s="325">
        <f t="shared" si="13"/>
        <v>0.014084495201007106</v>
      </c>
      <c r="U20" s="326">
        <v>84.85600000000001</v>
      </c>
      <c r="V20" s="322">
        <v>213.873</v>
      </c>
      <c r="W20" s="323">
        <v>22.524</v>
      </c>
      <c r="X20" s="322">
        <v>2.9979999999999998</v>
      </c>
      <c r="Y20" s="324">
        <f t="shared" si="14"/>
        <v>324.251</v>
      </c>
      <c r="Z20" s="328">
        <f t="shared" si="7"/>
        <v>0.1366503110244841</v>
      </c>
    </row>
    <row r="21" spans="1:26" ht="18.75" customHeight="1">
      <c r="A21" s="369" t="s">
        <v>465</v>
      </c>
      <c r="B21" s="370" t="s">
        <v>466</v>
      </c>
      <c r="C21" s="321">
        <v>199.963</v>
      </c>
      <c r="D21" s="322">
        <v>149.166</v>
      </c>
      <c r="E21" s="323">
        <v>10.610000000000001</v>
      </c>
      <c r="F21" s="322">
        <v>6.185</v>
      </c>
      <c r="G21" s="324">
        <f t="shared" si="0"/>
        <v>365.92400000000004</v>
      </c>
      <c r="H21" s="325">
        <f t="shared" si="1"/>
        <v>0.013983760641234329</v>
      </c>
      <c r="I21" s="326">
        <v>149.011</v>
      </c>
      <c r="J21" s="322">
        <v>117.093</v>
      </c>
      <c r="K21" s="323">
        <v>7.519999999999998</v>
      </c>
      <c r="L21" s="322">
        <v>6.529999999999999</v>
      </c>
      <c r="M21" s="324">
        <f t="shared" si="2"/>
        <v>280.15399999999994</v>
      </c>
      <c r="N21" s="327">
        <f t="shared" si="3"/>
        <v>0.30615304439701063</v>
      </c>
      <c r="O21" s="321">
        <v>199.963</v>
      </c>
      <c r="P21" s="322">
        <v>149.166</v>
      </c>
      <c r="Q21" s="323">
        <v>10.610000000000001</v>
      </c>
      <c r="R21" s="322">
        <v>6.185</v>
      </c>
      <c r="S21" s="324">
        <f t="shared" si="4"/>
        <v>365.92400000000004</v>
      </c>
      <c r="T21" s="325">
        <f t="shared" si="5"/>
        <v>0.013983760641234329</v>
      </c>
      <c r="U21" s="326">
        <v>149.011</v>
      </c>
      <c r="V21" s="322">
        <v>117.093</v>
      </c>
      <c r="W21" s="323">
        <v>7.519999999999998</v>
      </c>
      <c r="X21" s="322">
        <v>6.529999999999999</v>
      </c>
      <c r="Y21" s="324">
        <f t="shared" si="6"/>
        <v>280.15399999999994</v>
      </c>
      <c r="Z21" s="328">
        <f t="shared" si="7"/>
        <v>0.30615304439701063</v>
      </c>
    </row>
    <row r="22" spans="1:26" ht="18.75" customHeight="1">
      <c r="A22" s="369" t="s">
        <v>416</v>
      </c>
      <c r="B22" s="370" t="s">
        <v>417</v>
      </c>
      <c r="C22" s="321">
        <v>134.63299999999998</v>
      </c>
      <c r="D22" s="322">
        <v>204.172</v>
      </c>
      <c r="E22" s="323">
        <v>0.10899999999999999</v>
      </c>
      <c r="F22" s="322">
        <v>0.899</v>
      </c>
      <c r="G22" s="324">
        <f aca="true" t="shared" si="15" ref="G22:G62">SUM(C22:F22)</f>
        <v>339.81299999999993</v>
      </c>
      <c r="H22" s="325">
        <f t="shared" si="1"/>
        <v>0.012985930561482057</v>
      </c>
      <c r="I22" s="326">
        <v>99.82800000000002</v>
      </c>
      <c r="J22" s="322">
        <v>160.036</v>
      </c>
      <c r="K22" s="323">
        <v>1.454</v>
      </c>
      <c r="L22" s="322">
        <v>4.107</v>
      </c>
      <c r="M22" s="324">
        <f aca="true" t="shared" si="16" ref="M22:M62">SUM(I22:L22)</f>
        <v>265.42500000000007</v>
      </c>
      <c r="N22" s="327">
        <f aca="true" t="shared" si="17" ref="N22:N62">IF(ISERROR(G22/M22-1),"         /0",(G22/M22-1))</f>
        <v>0.2802599604408018</v>
      </c>
      <c r="O22" s="321">
        <v>134.63299999999998</v>
      </c>
      <c r="P22" s="322">
        <v>204.172</v>
      </c>
      <c r="Q22" s="323">
        <v>0.10899999999999999</v>
      </c>
      <c r="R22" s="322">
        <v>0.899</v>
      </c>
      <c r="S22" s="324">
        <f aca="true" t="shared" si="18" ref="S22:S62">SUM(O22:R22)</f>
        <v>339.81299999999993</v>
      </c>
      <c r="T22" s="325">
        <f t="shared" si="5"/>
        <v>0.012985930561482057</v>
      </c>
      <c r="U22" s="326">
        <v>99.82800000000002</v>
      </c>
      <c r="V22" s="322">
        <v>160.036</v>
      </c>
      <c r="W22" s="323">
        <v>1.454</v>
      </c>
      <c r="X22" s="322">
        <v>4.107</v>
      </c>
      <c r="Y22" s="324">
        <f aca="true" t="shared" si="19" ref="Y22:Y62">SUM(U22:X22)</f>
        <v>265.42500000000007</v>
      </c>
      <c r="Z22" s="328">
        <f aca="true" t="shared" si="20" ref="Z22:Z62">IF(ISERROR(S22/Y22-1),"         /0",IF(S22/Y22&gt;5,"  *  ",(S22/Y22-1)))</f>
        <v>0.2802599604408018</v>
      </c>
    </row>
    <row r="23" spans="1:26" ht="18.75" customHeight="1">
      <c r="A23" s="369" t="s">
        <v>408</v>
      </c>
      <c r="B23" s="370" t="s">
        <v>409</v>
      </c>
      <c r="C23" s="321">
        <v>102.516</v>
      </c>
      <c r="D23" s="322">
        <v>172.919</v>
      </c>
      <c r="E23" s="323">
        <v>22.528</v>
      </c>
      <c r="F23" s="322">
        <v>2.4699999999999998</v>
      </c>
      <c r="G23" s="324">
        <f t="shared" si="15"/>
        <v>300.43300000000005</v>
      </c>
      <c r="H23" s="325">
        <f t="shared" si="1"/>
        <v>0.011481026553950967</v>
      </c>
      <c r="I23" s="326">
        <v>170.766</v>
      </c>
      <c r="J23" s="322">
        <v>147.61800000000002</v>
      </c>
      <c r="K23" s="323">
        <v>24.309</v>
      </c>
      <c r="L23" s="322">
        <v>3.812</v>
      </c>
      <c r="M23" s="324">
        <f t="shared" si="16"/>
        <v>346.50500000000005</v>
      </c>
      <c r="N23" s="327">
        <f t="shared" si="17"/>
        <v>-0.13296200632025512</v>
      </c>
      <c r="O23" s="321">
        <v>102.516</v>
      </c>
      <c r="P23" s="322">
        <v>172.919</v>
      </c>
      <c r="Q23" s="323">
        <v>22.528</v>
      </c>
      <c r="R23" s="322">
        <v>2.4699999999999998</v>
      </c>
      <c r="S23" s="324">
        <f t="shared" si="18"/>
        <v>300.43300000000005</v>
      </c>
      <c r="T23" s="325">
        <f t="shared" si="5"/>
        <v>0.011481026553950967</v>
      </c>
      <c r="U23" s="326">
        <v>170.766</v>
      </c>
      <c r="V23" s="322">
        <v>147.61800000000002</v>
      </c>
      <c r="W23" s="323">
        <v>24.309</v>
      </c>
      <c r="X23" s="322">
        <v>3.812</v>
      </c>
      <c r="Y23" s="324">
        <f t="shared" si="19"/>
        <v>346.50500000000005</v>
      </c>
      <c r="Z23" s="328">
        <f t="shared" si="20"/>
        <v>-0.13296200632025512</v>
      </c>
    </row>
    <row r="24" spans="1:26" ht="18.75" customHeight="1">
      <c r="A24" s="369" t="s">
        <v>437</v>
      </c>
      <c r="B24" s="370" t="s">
        <v>438</v>
      </c>
      <c r="C24" s="321">
        <v>94.376</v>
      </c>
      <c r="D24" s="322">
        <v>45.330000000000005</v>
      </c>
      <c r="E24" s="323">
        <v>71.152</v>
      </c>
      <c r="F24" s="322">
        <v>46.24600000000002</v>
      </c>
      <c r="G24" s="324">
        <f>SUM(C24:F24)</f>
        <v>257.10400000000004</v>
      </c>
      <c r="H24" s="325">
        <f>G24/$G$10</f>
        <v>0.00982521178141885</v>
      </c>
      <c r="I24" s="326">
        <v>107.61299999999999</v>
      </c>
      <c r="J24" s="322">
        <v>90.265</v>
      </c>
      <c r="K24" s="323">
        <v>88.06999999999996</v>
      </c>
      <c r="L24" s="322">
        <v>57.557</v>
      </c>
      <c r="M24" s="324">
        <f>SUM(I24:L24)</f>
        <v>343.505</v>
      </c>
      <c r="N24" s="327">
        <f>IF(ISERROR(G24/M24-1),"         /0",(G24/M24-1))</f>
        <v>-0.2515276342411318</v>
      </c>
      <c r="O24" s="321">
        <v>94.376</v>
      </c>
      <c r="P24" s="322">
        <v>45.330000000000005</v>
      </c>
      <c r="Q24" s="323">
        <v>71.152</v>
      </c>
      <c r="R24" s="322">
        <v>46.24600000000002</v>
      </c>
      <c r="S24" s="324">
        <f>SUM(O24:R24)</f>
        <v>257.10400000000004</v>
      </c>
      <c r="T24" s="325">
        <f>S24/$S$10</f>
        <v>0.00982521178141885</v>
      </c>
      <c r="U24" s="326">
        <v>107.61299999999999</v>
      </c>
      <c r="V24" s="322">
        <v>90.265</v>
      </c>
      <c r="W24" s="323">
        <v>88.06999999999996</v>
      </c>
      <c r="X24" s="322">
        <v>57.557</v>
      </c>
      <c r="Y24" s="324">
        <f>SUM(U24:X24)</f>
        <v>343.505</v>
      </c>
      <c r="Z24" s="328">
        <f>IF(ISERROR(S24/Y24-1),"         /0",IF(S24/Y24&gt;5,"  *  ",(S24/Y24-1)))</f>
        <v>-0.2515276342411318</v>
      </c>
    </row>
    <row r="25" spans="1:26" ht="18.75" customHeight="1">
      <c r="A25" s="369" t="s">
        <v>459</v>
      </c>
      <c r="B25" s="370" t="s">
        <v>460</v>
      </c>
      <c r="C25" s="321">
        <v>83.54400000000001</v>
      </c>
      <c r="D25" s="322">
        <v>125.79700000000001</v>
      </c>
      <c r="E25" s="323">
        <v>10.982</v>
      </c>
      <c r="F25" s="322">
        <v>9.989</v>
      </c>
      <c r="G25" s="324">
        <f>SUM(C25:F25)</f>
        <v>230.312</v>
      </c>
      <c r="H25" s="325">
        <f>G25/$G$10</f>
        <v>0.008801357333227558</v>
      </c>
      <c r="I25" s="326">
        <v>109.17</v>
      </c>
      <c r="J25" s="322">
        <v>173.08</v>
      </c>
      <c r="K25" s="323">
        <v>9.64</v>
      </c>
      <c r="L25" s="322">
        <v>12.040000000000003</v>
      </c>
      <c r="M25" s="324">
        <f>SUM(I25:L25)</f>
        <v>303.93</v>
      </c>
      <c r="N25" s="327">
        <f>IF(ISERROR(G25/M25-1),"         /0",(G25/M25-1))</f>
        <v>-0.24222024808344023</v>
      </c>
      <c r="O25" s="321">
        <v>83.54400000000001</v>
      </c>
      <c r="P25" s="322">
        <v>125.79700000000001</v>
      </c>
      <c r="Q25" s="323">
        <v>10.982</v>
      </c>
      <c r="R25" s="322">
        <v>9.989</v>
      </c>
      <c r="S25" s="324">
        <f>SUM(O25:R25)</f>
        <v>230.312</v>
      </c>
      <c r="T25" s="325">
        <f>S25/$S$10</f>
        <v>0.008801357333227558</v>
      </c>
      <c r="U25" s="326">
        <v>109.17</v>
      </c>
      <c r="V25" s="322">
        <v>173.08</v>
      </c>
      <c r="W25" s="323">
        <v>9.64</v>
      </c>
      <c r="X25" s="322">
        <v>12.040000000000003</v>
      </c>
      <c r="Y25" s="324">
        <f>SUM(U25:X25)</f>
        <v>303.93</v>
      </c>
      <c r="Z25" s="328">
        <f>IF(ISERROR(S25/Y25-1),"         /0",IF(S25/Y25&gt;5,"  *  ",(S25/Y25-1)))</f>
        <v>-0.24222024808344023</v>
      </c>
    </row>
    <row r="26" spans="1:26" ht="18.75" customHeight="1">
      <c r="A26" s="369" t="s">
        <v>406</v>
      </c>
      <c r="B26" s="370" t="s">
        <v>407</v>
      </c>
      <c r="C26" s="321">
        <v>73.867</v>
      </c>
      <c r="D26" s="322">
        <v>144.36200000000002</v>
      </c>
      <c r="E26" s="323">
        <v>0.4700000000000001</v>
      </c>
      <c r="F26" s="322">
        <v>0.477</v>
      </c>
      <c r="G26" s="324">
        <f>SUM(C26:F26)</f>
        <v>219.17600000000004</v>
      </c>
      <c r="H26" s="325">
        <f>G26/$G$10</f>
        <v>0.008375795854612367</v>
      </c>
      <c r="I26" s="326">
        <v>115.651</v>
      </c>
      <c r="J26" s="322">
        <v>132.956</v>
      </c>
      <c r="K26" s="323">
        <v>0.091</v>
      </c>
      <c r="L26" s="322">
        <v>1.006</v>
      </c>
      <c r="M26" s="324">
        <f>SUM(I26:L26)</f>
        <v>249.70399999999998</v>
      </c>
      <c r="N26" s="327">
        <f>IF(ISERROR(G26/M26-1),"         /0",(G26/M26-1))</f>
        <v>-0.12225675199436103</v>
      </c>
      <c r="O26" s="321">
        <v>73.867</v>
      </c>
      <c r="P26" s="322">
        <v>144.36200000000002</v>
      </c>
      <c r="Q26" s="323">
        <v>0.4700000000000001</v>
      </c>
      <c r="R26" s="322">
        <v>0.477</v>
      </c>
      <c r="S26" s="324">
        <f>SUM(O26:R26)</f>
        <v>219.17600000000004</v>
      </c>
      <c r="T26" s="325">
        <f>S26/$S$10</f>
        <v>0.008375795854612367</v>
      </c>
      <c r="U26" s="326">
        <v>115.651</v>
      </c>
      <c r="V26" s="322">
        <v>132.956</v>
      </c>
      <c r="W26" s="323">
        <v>0.091</v>
      </c>
      <c r="X26" s="322">
        <v>1.006</v>
      </c>
      <c r="Y26" s="324">
        <f>SUM(U26:X26)</f>
        <v>249.70399999999998</v>
      </c>
      <c r="Z26" s="328">
        <f>IF(ISERROR(S26/Y26-1),"         /0",IF(S26/Y26&gt;5,"  *  ",(S26/Y26-1)))</f>
        <v>-0.12225675199436103</v>
      </c>
    </row>
    <row r="27" spans="1:26" ht="18.75" customHeight="1">
      <c r="A27" s="369" t="s">
        <v>424</v>
      </c>
      <c r="B27" s="370" t="s">
        <v>424</v>
      </c>
      <c r="C27" s="321">
        <v>100.476</v>
      </c>
      <c r="D27" s="322">
        <v>110.328</v>
      </c>
      <c r="E27" s="323">
        <v>1.0610000000000002</v>
      </c>
      <c r="F27" s="322">
        <v>0.9950000000000001</v>
      </c>
      <c r="G27" s="324">
        <f>SUM(C27:F27)</f>
        <v>212.86</v>
      </c>
      <c r="H27" s="325">
        <f>G27/$G$10</f>
        <v>0.008134430346446637</v>
      </c>
      <c r="I27" s="326">
        <v>5.851</v>
      </c>
      <c r="J27" s="322">
        <v>24.285999999999998</v>
      </c>
      <c r="K27" s="323">
        <v>3.8000000000000007</v>
      </c>
      <c r="L27" s="322">
        <v>2.737</v>
      </c>
      <c r="M27" s="324">
        <f>SUM(I27:L27)</f>
        <v>36.674</v>
      </c>
      <c r="N27" s="327">
        <f>IF(ISERROR(G27/M27-1),"         /0",(G27/M27-1))</f>
        <v>4.80411190489175</v>
      </c>
      <c r="O27" s="321">
        <v>100.476</v>
      </c>
      <c r="P27" s="322">
        <v>110.328</v>
      </c>
      <c r="Q27" s="323">
        <v>1.0610000000000002</v>
      </c>
      <c r="R27" s="322">
        <v>0.9950000000000001</v>
      </c>
      <c r="S27" s="324">
        <f>SUM(O27:R27)</f>
        <v>212.86</v>
      </c>
      <c r="T27" s="325">
        <f>S27/$S$10</f>
        <v>0.008134430346446637</v>
      </c>
      <c r="U27" s="326">
        <v>5.851</v>
      </c>
      <c r="V27" s="322">
        <v>24.285999999999998</v>
      </c>
      <c r="W27" s="323">
        <v>3.8000000000000007</v>
      </c>
      <c r="X27" s="322">
        <v>2.737</v>
      </c>
      <c r="Y27" s="324">
        <f>SUM(U27:X27)</f>
        <v>36.674</v>
      </c>
      <c r="Z27" s="328" t="str">
        <f>IF(ISERROR(S27/Y27-1),"         /0",IF(S27/Y27&gt;5,"  *  ",(S27/Y27-1)))</f>
        <v>  *  </v>
      </c>
    </row>
    <row r="28" spans="1:26" ht="18.75" customHeight="1">
      <c r="A28" s="369" t="s">
        <v>414</v>
      </c>
      <c r="B28" s="370" t="s">
        <v>415</v>
      </c>
      <c r="C28" s="321">
        <v>32.009</v>
      </c>
      <c r="D28" s="322">
        <v>145.06900000000002</v>
      </c>
      <c r="E28" s="323">
        <v>0.01</v>
      </c>
      <c r="F28" s="322">
        <v>0.888</v>
      </c>
      <c r="G28" s="324">
        <f t="shared" si="15"/>
        <v>177.97600000000003</v>
      </c>
      <c r="H28" s="325">
        <f t="shared" si="1"/>
        <v>0.006801340671517367</v>
      </c>
      <c r="I28" s="326">
        <v>40.342</v>
      </c>
      <c r="J28" s="322">
        <v>131.199</v>
      </c>
      <c r="K28" s="323">
        <v>0.02</v>
      </c>
      <c r="L28" s="322">
        <v>0.02</v>
      </c>
      <c r="M28" s="324">
        <f t="shared" si="16"/>
        <v>171.58100000000002</v>
      </c>
      <c r="N28" s="327">
        <f t="shared" si="17"/>
        <v>0.03727102651225955</v>
      </c>
      <c r="O28" s="321">
        <v>32.009</v>
      </c>
      <c r="P28" s="322">
        <v>145.06900000000002</v>
      </c>
      <c r="Q28" s="323">
        <v>0.01</v>
      </c>
      <c r="R28" s="322">
        <v>0.888</v>
      </c>
      <c r="S28" s="324">
        <f t="shared" si="18"/>
        <v>177.97600000000003</v>
      </c>
      <c r="T28" s="325">
        <f t="shared" si="5"/>
        <v>0.006801340671517367</v>
      </c>
      <c r="U28" s="326">
        <v>40.342</v>
      </c>
      <c r="V28" s="322">
        <v>131.199</v>
      </c>
      <c r="W28" s="323">
        <v>0.02</v>
      </c>
      <c r="X28" s="322">
        <v>0.02</v>
      </c>
      <c r="Y28" s="324">
        <f t="shared" si="19"/>
        <v>171.58100000000002</v>
      </c>
      <c r="Z28" s="328">
        <f t="shared" si="20"/>
        <v>0.03727102651225955</v>
      </c>
    </row>
    <row r="29" spans="1:26" ht="18.75" customHeight="1">
      <c r="A29" s="369" t="s">
        <v>422</v>
      </c>
      <c r="B29" s="370" t="s">
        <v>423</v>
      </c>
      <c r="C29" s="321">
        <v>35.525999999999996</v>
      </c>
      <c r="D29" s="322">
        <v>101.295</v>
      </c>
      <c r="E29" s="323">
        <v>0.1</v>
      </c>
      <c r="F29" s="322">
        <v>0.05</v>
      </c>
      <c r="G29" s="324">
        <f t="shared" si="15"/>
        <v>136.971</v>
      </c>
      <c r="H29" s="325">
        <f t="shared" si="1"/>
        <v>0.005234337400089929</v>
      </c>
      <c r="I29" s="326">
        <v>33.19199999999999</v>
      </c>
      <c r="J29" s="322">
        <v>96.099</v>
      </c>
      <c r="K29" s="323">
        <v>0.076</v>
      </c>
      <c r="L29" s="322">
        <v>0.025</v>
      </c>
      <c r="M29" s="324">
        <f t="shared" si="16"/>
        <v>129.392</v>
      </c>
      <c r="N29" s="327" t="s">
        <v>43</v>
      </c>
      <c r="O29" s="321">
        <v>35.525999999999996</v>
      </c>
      <c r="P29" s="322">
        <v>101.295</v>
      </c>
      <c r="Q29" s="323">
        <v>0.1</v>
      </c>
      <c r="R29" s="322">
        <v>0.05</v>
      </c>
      <c r="S29" s="324">
        <f t="shared" si="18"/>
        <v>136.971</v>
      </c>
      <c r="T29" s="325">
        <f t="shared" si="5"/>
        <v>0.005234337400089929</v>
      </c>
      <c r="U29" s="326">
        <v>33.19199999999999</v>
      </c>
      <c r="V29" s="322">
        <v>96.099</v>
      </c>
      <c r="W29" s="323">
        <v>0.076</v>
      </c>
      <c r="X29" s="322">
        <v>0.025</v>
      </c>
      <c r="Y29" s="324">
        <f t="shared" si="19"/>
        <v>129.392</v>
      </c>
      <c r="Z29" s="328">
        <f t="shared" si="20"/>
        <v>0.058573945839000885</v>
      </c>
    </row>
    <row r="30" spans="1:26" ht="18.75" customHeight="1">
      <c r="A30" s="369" t="s">
        <v>412</v>
      </c>
      <c r="B30" s="370" t="s">
        <v>413</v>
      </c>
      <c r="C30" s="321">
        <v>16.959</v>
      </c>
      <c r="D30" s="322">
        <v>6.281</v>
      </c>
      <c r="E30" s="323">
        <v>57.168000000000006</v>
      </c>
      <c r="F30" s="322">
        <v>52.744000000000014</v>
      </c>
      <c r="G30" s="324">
        <f t="shared" si="15"/>
        <v>133.15200000000002</v>
      </c>
      <c r="H30" s="325">
        <f t="shared" si="1"/>
        <v>0.005088394576200614</v>
      </c>
      <c r="I30" s="326">
        <v>49.77200000000001</v>
      </c>
      <c r="J30" s="322">
        <v>25.118</v>
      </c>
      <c r="K30" s="323">
        <v>55.227000000000004</v>
      </c>
      <c r="L30" s="322">
        <v>44.73200000000001</v>
      </c>
      <c r="M30" s="324">
        <f t="shared" si="16"/>
        <v>174.84900000000005</v>
      </c>
      <c r="N30" s="327">
        <f t="shared" si="17"/>
        <v>-0.23847434071684726</v>
      </c>
      <c r="O30" s="321">
        <v>16.959</v>
      </c>
      <c r="P30" s="322">
        <v>6.281</v>
      </c>
      <c r="Q30" s="323">
        <v>57.168000000000006</v>
      </c>
      <c r="R30" s="322">
        <v>52.744000000000014</v>
      </c>
      <c r="S30" s="324">
        <f t="shared" si="18"/>
        <v>133.15200000000002</v>
      </c>
      <c r="T30" s="325">
        <f t="shared" si="5"/>
        <v>0.005088394576200614</v>
      </c>
      <c r="U30" s="326">
        <v>49.77200000000001</v>
      </c>
      <c r="V30" s="322">
        <v>25.118</v>
      </c>
      <c r="W30" s="323">
        <v>55.227000000000004</v>
      </c>
      <c r="X30" s="322">
        <v>44.73200000000001</v>
      </c>
      <c r="Y30" s="324">
        <f t="shared" si="19"/>
        <v>174.84900000000005</v>
      </c>
      <c r="Z30" s="328">
        <f t="shared" si="20"/>
        <v>-0.23847434071684726</v>
      </c>
    </row>
    <row r="31" spans="1:26" ht="18.75" customHeight="1">
      <c r="A31" s="369" t="s">
        <v>420</v>
      </c>
      <c r="B31" s="370" t="s">
        <v>421</v>
      </c>
      <c r="C31" s="321">
        <v>18.931</v>
      </c>
      <c r="D31" s="322">
        <v>94.56099999999999</v>
      </c>
      <c r="E31" s="323">
        <v>0.18</v>
      </c>
      <c r="F31" s="322">
        <v>0.186</v>
      </c>
      <c r="G31" s="324">
        <f t="shared" si="15"/>
        <v>113.858</v>
      </c>
      <c r="H31" s="325">
        <f t="shared" si="1"/>
        <v>0.004351075685359961</v>
      </c>
      <c r="I31" s="326">
        <v>25.83</v>
      </c>
      <c r="J31" s="322">
        <v>83.476</v>
      </c>
      <c r="K31" s="323">
        <v>0.75</v>
      </c>
      <c r="L31" s="322">
        <v>0.17</v>
      </c>
      <c r="M31" s="324">
        <f t="shared" si="16"/>
        <v>110.226</v>
      </c>
      <c r="N31" s="327">
        <f t="shared" si="17"/>
        <v>0.03295048355197516</v>
      </c>
      <c r="O31" s="321">
        <v>18.931</v>
      </c>
      <c r="P31" s="322">
        <v>94.56099999999999</v>
      </c>
      <c r="Q31" s="323">
        <v>0.18</v>
      </c>
      <c r="R31" s="322">
        <v>0.186</v>
      </c>
      <c r="S31" s="324">
        <f t="shared" si="18"/>
        <v>113.858</v>
      </c>
      <c r="T31" s="325">
        <f t="shared" si="5"/>
        <v>0.004351075685359961</v>
      </c>
      <c r="U31" s="326">
        <v>25.83</v>
      </c>
      <c r="V31" s="322">
        <v>83.476</v>
      </c>
      <c r="W31" s="323">
        <v>0.75</v>
      </c>
      <c r="X31" s="322">
        <v>0.17</v>
      </c>
      <c r="Y31" s="324">
        <f t="shared" si="19"/>
        <v>110.226</v>
      </c>
      <c r="Z31" s="328">
        <f t="shared" si="20"/>
        <v>0.03295048355197516</v>
      </c>
    </row>
    <row r="32" spans="1:26" ht="18.75" customHeight="1">
      <c r="A32" s="369" t="s">
        <v>465</v>
      </c>
      <c r="B32" s="370" t="s">
        <v>490</v>
      </c>
      <c r="C32" s="321">
        <v>45.33</v>
      </c>
      <c r="D32" s="322">
        <v>2.1</v>
      </c>
      <c r="E32" s="323">
        <v>22.595</v>
      </c>
      <c r="F32" s="322">
        <v>31.539</v>
      </c>
      <c r="G32" s="324">
        <f t="shared" si="15"/>
        <v>101.56400000000001</v>
      </c>
      <c r="H32" s="325">
        <f t="shared" si="1"/>
        <v>0.0038812613159189433</v>
      </c>
      <c r="I32" s="326">
        <v>43.925000000000004</v>
      </c>
      <c r="J32" s="322">
        <v>0</v>
      </c>
      <c r="K32" s="323">
        <v>26.740000000000006</v>
      </c>
      <c r="L32" s="322">
        <v>29.956000000000003</v>
      </c>
      <c r="M32" s="324">
        <f t="shared" si="16"/>
        <v>100.62100000000001</v>
      </c>
      <c r="N32" s="327">
        <f t="shared" si="17"/>
        <v>0.009371801115075407</v>
      </c>
      <c r="O32" s="321">
        <v>45.33</v>
      </c>
      <c r="P32" s="322">
        <v>2.1</v>
      </c>
      <c r="Q32" s="323">
        <v>22.595</v>
      </c>
      <c r="R32" s="322">
        <v>31.539</v>
      </c>
      <c r="S32" s="324">
        <f t="shared" si="18"/>
        <v>101.56400000000001</v>
      </c>
      <c r="T32" s="325">
        <f t="shared" si="5"/>
        <v>0.0038812613159189433</v>
      </c>
      <c r="U32" s="326">
        <v>43.925000000000004</v>
      </c>
      <c r="V32" s="322">
        <v>0</v>
      </c>
      <c r="W32" s="323">
        <v>26.740000000000006</v>
      </c>
      <c r="X32" s="322">
        <v>29.956000000000003</v>
      </c>
      <c r="Y32" s="324">
        <f t="shared" si="19"/>
        <v>100.62100000000001</v>
      </c>
      <c r="Z32" s="328">
        <f t="shared" si="20"/>
        <v>0.009371801115075407</v>
      </c>
    </row>
    <row r="33" spans="1:26" ht="18.75" customHeight="1">
      <c r="A33" s="369" t="s">
        <v>497</v>
      </c>
      <c r="B33" s="370" t="s">
        <v>498</v>
      </c>
      <c r="C33" s="321">
        <v>0</v>
      </c>
      <c r="D33" s="322">
        <v>0</v>
      </c>
      <c r="E33" s="323">
        <v>40.275</v>
      </c>
      <c r="F33" s="322">
        <v>40.05499999999999</v>
      </c>
      <c r="G33" s="324">
        <f t="shared" si="15"/>
        <v>80.32999999999998</v>
      </c>
      <c r="H33" s="325">
        <f t="shared" si="1"/>
        <v>0.003069805457718962</v>
      </c>
      <c r="I33" s="326"/>
      <c r="J33" s="322"/>
      <c r="K33" s="323">
        <v>48.544999999999995</v>
      </c>
      <c r="L33" s="322">
        <v>48.16</v>
      </c>
      <c r="M33" s="324">
        <f t="shared" si="16"/>
        <v>96.70499999999998</v>
      </c>
      <c r="N33" s="327">
        <f t="shared" si="17"/>
        <v>-0.16932940385709117</v>
      </c>
      <c r="O33" s="321"/>
      <c r="P33" s="322"/>
      <c r="Q33" s="323">
        <v>40.275</v>
      </c>
      <c r="R33" s="322">
        <v>40.05499999999999</v>
      </c>
      <c r="S33" s="324">
        <f t="shared" si="18"/>
        <v>80.32999999999998</v>
      </c>
      <c r="T33" s="325">
        <f t="shared" si="5"/>
        <v>0.003069805457718962</v>
      </c>
      <c r="U33" s="326"/>
      <c r="V33" s="322"/>
      <c r="W33" s="323">
        <v>48.544999999999995</v>
      </c>
      <c r="X33" s="322">
        <v>48.16</v>
      </c>
      <c r="Y33" s="324">
        <f t="shared" si="19"/>
        <v>96.70499999999998</v>
      </c>
      <c r="Z33" s="328">
        <f t="shared" si="20"/>
        <v>-0.16932940385709117</v>
      </c>
    </row>
    <row r="34" spans="1:26" ht="18.75" customHeight="1">
      <c r="A34" s="369" t="s">
        <v>499</v>
      </c>
      <c r="B34" s="370" t="s">
        <v>500</v>
      </c>
      <c r="C34" s="321">
        <v>26.86</v>
      </c>
      <c r="D34" s="322">
        <v>34.05</v>
      </c>
      <c r="E34" s="323">
        <v>5.473999999999999</v>
      </c>
      <c r="F34" s="322">
        <v>4.028</v>
      </c>
      <c r="G34" s="324">
        <f t="shared" si="15"/>
        <v>70.412</v>
      </c>
      <c r="H34" s="325">
        <f t="shared" si="1"/>
        <v>0.0026907897658273072</v>
      </c>
      <c r="I34" s="326">
        <v>83</v>
      </c>
      <c r="J34" s="322">
        <v>64.33</v>
      </c>
      <c r="K34" s="323">
        <v>10.14</v>
      </c>
      <c r="L34" s="322">
        <v>4.47</v>
      </c>
      <c r="M34" s="324">
        <f t="shared" si="16"/>
        <v>161.93999999999997</v>
      </c>
      <c r="N34" s="327">
        <f t="shared" si="17"/>
        <v>-0.5651969865382239</v>
      </c>
      <c r="O34" s="321">
        <v>26.86</v>
      </c>
      <c r="P34" s="322">
        <v>34.05</v>
      </c>
      <c r="Q34" s="323">
        <v>5.473999999999999</v>
      </c>
      <c r="R34" s="322">
        <v>4.028</v>
      </c>
      <c r="S34" s="324">
        <f t="shared" si="18"/>
        <v>70.412</v>
      </c>
      <c r="T34" s="325">
        <f t="shared" si="5"/>
        <v>0.0026907897658273072</v>
      </c>
      <c r="U34" s="326">
        <v>83</v>
      </c>
      <c r="V34" s="322">
        <v>64.33</v>
      </c>
      <c r="W34" s="323">
        <v>10.14</v>
      </c>
      <c r="X34" s="322">
        <v>4.47</v>
      </c>
      <c r="Y34" s="324">
        <f t="shared" si="19"/>
        <v>161.93999999999997</v>
      </c>
      <c r="Z34" s="328">
        <f t="shared" si="20"/>
        <v>-0.5651969865382239</v>
      </c>
    </row>
    <row r="35" spans="1:26" ht="18.75" customHeight="1">
      <c r="A35" s="369" t="s">
        <v>455</v>
      </c>
      <c r="B35" s="370" t="s">
        <v>456</v>
      </c>
      <c r="C35" s="321">
        <v>5.215</v>
      </c>
      <c r="D35" s="322">
        <v>4.943</v>
      </c>
      <c r="E35" s="323">
        <v>28.732</v>
      </c>
      <c r="F35" s="322">
        <v>29.114</v>
      </c>
      <c r="G35" s="324">
        <f t="shared" si="15"/>
        <v>68.004</v>
      </c>
      <c r="H35" s="325">
        <f t="shared" si="1"/>
        <v>0.0025987682104658327</v>
      </c>
      <c r="I35" s="326">
        <v>5.494</v>
      </c>
      <c r="J35" s="322">
        <v>5.169</v>
      </c>
      <c r="K35" s="323">
        <v>13.175</v>
      </c>
      <c r="L35" s="322">
        <v>12.45</v>
      </c>
      <c r="M35" s="324">
        <f t="shared" si="16"/>
        <v>36.288</v>
      </c>
      <c r="N35" s="327">
        <f t="shared" si="17"/>
        <v>0.8740079365079367</v>
      </c>
      <c r="O35" s="321">
        <v>5.215</v>
      </c>
      <c r="P35" s="322">
        <v>4.943</v>
      </c>
      <c r="Q35" s="323">
        <v>28.732</v>
      </c>
      <c r="R35" s="322">
        <v>29.114</v>
      </c>
      <c r="S35" s="324">
        <f t="shared" si="18"/>
        <v>68.004</v>
      </c>
      <c r="T35" s="325">
        <f t="shared" si="5"/>
        <v>0.0025987682104658327</v>
      </c>
      <c r="U35" s="326">
        <v>5.494</v>
      </c>
      <c r="V35" s="322">
        <v>5.169</v>
      </c>
      <c r="W35" s="323">
        <v>13.175</v>
      </c>
      <c r="X35" s="322">
        <v>12.45</v>
      </c>
      <c r="Y35" s="324">
        <f t="shared" si="19"/>
        <v>36.288</v>
      </c>
      <c r="Z35" s="328">
        <f t="shared" si="20"/>
        <v>0.8740079365079367</v>
      </c>
    </row>
    <row r="36" spans="1:26" ht="18.75" customHeight="1">
      <c r="A36" s="369" t="s">
        <v>453</v>
      </c>
      <c r="B36" s="370" t="s">
        <v>454</v>
      </c>
      <c r="C36" s="321">
        <v>0.514</v>
      </c>
      <c r="D36" s="322">
        <v>2.348</v>
      </c>
      <c r="E36" s="323">
        <v>31.560999999999996</v>
      </c>
      <c r="F36" s="322">
        <v>29.822000000000003</v>
      </c>
      <c r="G36" s="324">
        <f t="shared" si="15"/>
        <v>64.245</v>
      </c>
      <c r="H36" s="325">
        <f t="shared" si="1"/>
        <v>0.002455118282474228</v>
      </c>
      <c r="I36" s="326">
        <v>0.38600000000000007</v>
      </c>
      <c r="J36" s="322">
        <v>6.185</v>
      </c>
      <c r="K36" s="323">
        <v>30.872999999999998</v>
      </c>
      <c r="L36" s="322">
        <v>39.151999999999994</v>
      </c>
      <c r="M36" s="324">
        <f t="shared" si="16"/>
        <v>76.59599999999999</v>
      </c>
      <c r="N36" s="327" t="s">
        <v>43</v>
      </c>
      <c r="O36" s="321">
        <v>0.514</v>
      </c>
      <c r="P36" s="322">
        <v>2.348</v>
      </c>
      <c r="Q36" s="323">
        <v>31.560999999999996</v>
      </c>
      <c r="R36" s="322">
        <v>29.822000000000003</v>
      </c>
      <c r="S36" s="324">
        <f t="shared" si="18"/>
        <v>64.245</v>
      </c>
      <c r="T36" s="325">
        <f t="shared" si="5"/>
        <v>0.002455118282474228</v>
      </c>
      <c r="U36" s="326">
        <v>0.38600000000000007</v>
      </c>
      <c r="V36" s="322">
        <v>6.185</v>
      </c>
      <c r="W36" s="323">
        <v>30.872999999999998</v>
      </c>
      <c r="X36" s="322">
        <v>39.151999999999994</v>
      </c>
      <c r="Y36" s="324">
        <f t="shared" si="19"/>
        <v>76.59599999999999</v>
      </c>
      <c r="Z36" s="328">
        <f t="shared" si="20"/>
        <v>-0.16124862917123595</v>
      </c>
    </row>
    <row r="37" spans="1:26" ht="18.75" customHeight="1">
      <c r="A37" s="369" t="s">
        <v>447</v>
      </c>
      <c r="B37" s="370" t="s">
        <v>448</v>
      </c>
      <c r="C37" s="321">
        <v>0.906</v>
      </c>
      <c r="D37" s="322">
        <v>4.437</v>
      </c>
      <c r="E37" s="323">
        <v>12.071</v>
      </c>
      <c r="F37" s="322">
        <v>44.166000000000004</v>
      </c>
      <c r="G37" s="324">
        <f t="shared" si="15"/>
        <v>61.580000000000005</v>
      </c>
      <c r="H37" s="325">
        <f t="shared" si="1"/>
        <v>0.002353275489684224</v>
      </c>
      <c r="I37" s="326">
        <v>56.339999999999996</v>
      </c>
      <c r="J37" s="322">
        <v>85.78500000000001</v>
      </c>
      <c r="K37" s="323">
        <v>4.615</v>
      </c>
      <c r="L37" s="322">
        <v>2.178</v>
      </c>
      <c r="M37" s="324">
        <f t="shared" si="16"/>
        <v>148.918</v>
      </c>
      <c r="N37" s="327">
        <f t="shared" si="17"/>
        <v>-0.5864838367423683</v>
      </c>
      <c r="O37" s="321">
        <v>0.906</v>
      </c>
      <c r="P37" s="322">
        <v>4.437</v>
      </c>
      <c r="Q37" s="323">
        <v>12.071</v>
      </c>
      <c r="R37" s="322">
        <v>44.166000000000004</v>
      </c>
      <c r="S37" s="324">
        <f t="shared" si="18"/>
        <v>61.580000000000005</v>
      </c>
      <c r="T37" s="325">
        <f t="shared" si="5"/>
        <v>0.002353275489684224</v>
      </c>
      <c r="U37" s="326">
        <v>56.339999999999996</v>
      </c>
      <c r="V37" s="322">
        <v>85.78500000000001</v>
      </c>
      <c r="W37" s="323">
        <v>4.615</v>
      </c>
      <c r="X37" s="322">
        <v>2.178</v>
      </c>
      <c r="Y37" s="324">
        <f t="shared" si="19"/>
        <v>148.918</v>
      </c>
      <c r="Z37" s="328">
        <f t="shared" si="20"/>
        <v>-0.5864838367423683</v>
      </c>
    </row>
    <row r="38" spans="1:26" ht="18.75" customHeight="1">
      <c r="A38" s="369" t="s">
        <v>435</v>
      </c>
      <c r="B38" s="370" t="s">
        <v>436</v>
      </c>
      <c r="C38" s="321">
        <v>28.305</v>
      </c>
      <c r="D38" s="322">
        <v>32.14</v>
      </c>
      <c r="E38" s="323">
        <v>0</v>
      </c>
      <c r="F38" s="322">
        <v>0</v>
      </c>
      <c r="G38" s="324">
        <f>SUM(C38:F38)</f>
        <v>60.445</v>
      </c>
      <c r="H38" s="325">
        <f>G38/$G$10</f>
        <v>0.0023099015422858543</v>
      </c>
      <c r="I38" s="326">
        <v>27.876</v>
      </c>
      <c r="J38" s="322">
        <v>29.319</v>
      </c>
      <c r="K38" s="323">
        <v>0</v>
      </c>
      <c r="L38" s="322">
        <v>0</v>
      </c>
      <c r="M38" s="324">
        <f>SUM(I38:L38)</f>
        <v>57.195</v>
      </c>
      <c r="N38" s="327">
        <f>IF(ISERROR(G38/M38-1),"         /0",(G38/M38-1))</f>
        <v>0.056823148876649965</v>
      </c>
      <c r="O38" s="321">
        <v>28.305</v>
      </c>
      <c r="P38" s="322">
        <v>32.14</v>
      </c>
      <c r="Q38" s="323">
        <v>0</v>
      </c>
      <c r="R38" s="322">
        <v>0</v>
      </c>
      <c r="S38" s="324">
        <f>SUM(O38:R38)</f>
        <v>60.445</v>
      </c>
      <c r="T38" s="325">
        <f>S38/$S$10</f>
        <v>0.0023099015422858543</v>
      </c>
      <c r="U38" s="326">
        <v>27.876</v>
      </c>
      <c r="V38" s="322">
        <v>29.319</v>
      </c>
      <c r="W38" s="323">
        <v>0</v>
      </c>
      <c r="X38" s="322">
        <v>0</v>
      </c>
      <c r="Y38" s="324">
        <f>SUM(U38:X38)</f>
        <v>57.195</v>
      </c>
      <c r="Z38" s="328">
        <f>IF(ISERROR(S38/Y38-1),"         /0",IF(S38/Y38&gt;5,"  *  ",(S38/Y38-1)))</f>
        <v>0.056823148876649965</v>
      </c>
    </row>
    <row r="39" spans="1:26" ht="18.75" customHeight="1">
      <c r="A39" s="369" t="s">
        <v>501</v>
      </c>
      <c r="B39" s="370" t="s">
        <v>501</v>
      </c>
      <c r="C39" s="321">
        <v>12.045000000000002</v>
      </c>
      <c r="D39" s="322">
        <v>20.704</v>
      </c>
      <c r="E39" s="323">
        <v>18.115</v>
      </c>
      <c r="F39" s="322">
        <v>5.9159999999999995</v>
      </c>
      <c r="G39" s="324">
        <f t="shared" si="15"/>
        <v>56.78</v>
      </c>
      <c r="H39" s="325">
        <f t="shared" si="1"/>
        <v>0.002169843817867331</v>
      </c>
      <c r="I39" s="326">
        <v>29.751</v>
      </c>
      <c r="J39" s="322">
        <v>23.469</v>
      </c>
      <c r="K39" s="323">
        <v>0.122</v>
      </c>
      <c r="L39" s="322">
        <v>0.12200000000000001</v>
      </c>
      <c r="M39" s="324">
        <f t="shared" si="16"/>
        <v>53.464</v>
      </c>
      <c r="N39" s="327" t="s">
        <v>43</v>
      </c>
      <c r="O39" s="321">
        <v>12.045000000000002</v>
      </c>
      <c r="P39" s="322">
        <v>20.704</v>
      </c>
      <c r="Q39" s="323">
        <v>18.115</v>
      </c>
      <c r="R39" s="322">
        <v>5.9159999999999995</v>
      </c>
      <c r="S39" s="324">
        <f t="shared" si="18"/>
        <v>56.78</v>
      </c>
      <c r="T39" s="325">
        <f t="shared" si="5"/>
        <v>0.002169843817867331</v>
      </c>
      <c r="U39" s="326">
        <v>29.751</v>
      </c>
      <c r="V39" s="322">
        <v>23.469</v>
      </c>
      <c r="W39" s="323">
        <v>0.122</v>
      </c>
      <c r="X39" s="322">
        <v>0.12200000000000001</v>
      </c>
      <c r="Y39" s="324">
        <f t="shared" si="19"/>
        <v>53.464</v>
      </c>
      <c r="Z39" s="328">
        <f t="shared" si="20"/>
        <v>0.06202304354331889</v>
      </c>
    </row>
    <row r="40" spans="1:26" ht="18.75" customHeight="1">
      <c r="A40" s="369" t="s">
        <v>502</v>
      </c>
      <c r="B40" s="370" t="s">
        <v>502</v>
      </c>
      <c r="C40" s="321">
        <v>0</v>
      </c>
      <c r="D40" s="322">
        <v>56.25</v>
      </c>
      <c r="E40" s="323">
        <v>0</v>
      </c>
      <c r="F40" s="322">
        <v>0</v>
      </c>
      <c r="G40" s="324">
        <f t="shared" si="15"/>
        <v>56.25</v>
      </c>
      <c r="H40" s="325">
        <f t="shared" si="1"/>
        <v>0.0021495899041042155</v>
      </c>
      <c r="I40" s="326">
        <v>0</v>
      </c>
      <c r="J40" s="322">
        <v>52.13</v>
      </c>
      <c r="K40" s="323"/>
      <c r="L40" s="322"/>
      <c r="M40" s="324">
        <f t="shared" si="16"/>
        <v>52.13</v>
      </c>
      <c r="N40" s="327">
        <f t="shared" si="17"/>
        <v>0.07903318626510636</v>
      </c>
      <c r="O40" s="321">
        <v>0</v>
      </c>
      <c r="P40" s="322">
        <v>56.25</v>
      </c>
      <c r="Q40" s="323"/>
      <c r="R40" s="322"/>
      <c r="S40" s="324">
        <f t="shared" si="18"/>
        <v>56.25</v>
      </c>
      <c r="T40" s="325">
        <f t="shared" si="5"/>
        <v>0.0021495899041042155</v>
      </c>
      <c r="U40" s="326">
        <v>0</v>
      </c>
      <c r="V40" s="322">
        <v>52.13</v>
      </c>
      <c r="W40" s="323"/>
      <c r="X40" s="322"/>
      <c r="Y40" s="324">
        <f t="shared" si="19"/>
        <v>52.13</v>
      </c>
      <c r="Z40" s="328">
        <f t="shared" si="20"/>
        <v>0.07903318626510636</v>
      </c>
    </row>
    <row r="41" spans="1:26" ht="18.75" customHeight="1">
      <c r="A41" s="369" t="s">
        <v>503</v>
      </c>
      <c r="B41" s="370" t="s">
        <v>503</v>
      </c>
      <c r="C41" s="321">
        <v>7.58</v>
      </c>
      <c r="D41" s="322">
        <v>15.361</v>
      </c>
      <c r="E41" s="323">
        <v>9.319999999999999</v>
      </c>
      <c r="F41" s="322">
        <v>23.46</v>
      </c>
      <c r="G41" s="324">
        <f t="shared" si="15"/>
        <v>55.721000000000004</v>
      </c>
      <c r="H41" s="325">
        <f t="shared" si="1"/>
        <v>0.002129374205272729</v>
      </c>
      <c r="I41" s="326">
        <v>21.645</v>
      </c>
      <c r="J41" s="322">
        <v>40.074</v>
      </c>
      <c r="K41" s="323">
        <v>0.05</v>
      </c>
      <c r="L41" s="322">
        <v>0.19</v>
      </c>
      <c r="M41" s="324">
        <f t="shared" si="16"/>
        <v>61.95899999999999</v>
      </c>
      <c r="N41" s="327">
        <f t="shared" si="17"/>
        <v>-0.10067948159266593</v>
      </c>
      <c r="O41" s="321">
        <v>7.58</v>
      </c>
      <c r="P41" s="322">
        <v>15.361</v>
      </c>
      <c r="Q41" s="323">
        <v>9.319999999999999</v>
      </c>
      <c r="R41" s="322">
        <v>23.46</v>
      </c>
      <c r="S41" s="324">
        <f t="shared" si="18"/>
        <v>55.721000000000004</v>
      </c>
      <c r="T41" s="325">
        <f t="shared" si="5"/>
        <v>0.002129374205272729</v>
      </c>
      <c r="U41" s="326">
        <v>21.645</v>
      </c>
      <c r="V41" s="322">
        <v>40.074</v>
      </c>
      <c r="W41" s="323">
        <v>0.05</v>
      </c>
      <c r="X41" s="322">
        <v>0.19</v>
      </c>
      <c r="Y41" s="324">
        <f t="shared" si="19"/>
        <v>61.95899999999999</v>
      </c>
      <c r="Z41" s="328">
        <f t="shared" si="20"/>
        <v>-0.10067948159266593</v>
      </c>
    </row>
    <row r="42" spans="1:26" ht="18.75" customHeight="1">
      <c r="A42" s="369" t="s">
        <v>495</v>
      </c>
      <c r="B42" s="370" t="s">
        <v>496</v>
      </c>
      <c r="C42" s="321">
        <v>8.49</v>
      </c>
      <c r="D42" s="322">
        <v>35.705</v>
      </c>
      <c r="E42" s="323">
        <v>2.5300000000000002</v>
      </c>
      <c r="F42" s="322">
        <v>6.73</v>
      </c>
      <c r="G42" s="324">
        <f t="shared" si="15"/>
        <v>53.455</v>
      </c>
      <c r="H42" s="325">
        <f t="shared" si="1"/>
        <v>0.0020427791702025038</v>
      </c>
      <c r="I42" s="326">
        <v>12.84</v>
      </c>
      <c r="J42" s="322">
        <v>28.32</v>
      </c>
      <c r="K42" s="323">
        <v>14.472</v>
      </c>
      <c r="L42" s="322">
        <v>40.792</v>
      </c>
      <c r="M42" s="324">
        <f t="shared" si="16"/>
        <v>96.424</v>
      </c>
      <c r="N42" s="327">
        <f t="shared" si="17"/>
        <v>-0.44562557039741146</v>
      </c>
      <c r="O42" s="321">
        <v>8.49</v>
      </c>
      <c r="P42" s="322">
        <v>35.705</v>
      </c>
      <c r="Q42" s="323">
        <v>2.5300000000000002</v>
      </c>
      <c r="R42" s="322">
        <v>6.73</v>
      </c>
      <c r="S42" s="324">
        <f t="shared" si="18"/>
        <v>53.455</v>
      </c>
      <c r="T42" s="325">
        <f t="shared" si="5"/>
        <v>0.0020427791702025038</v>
      </c>
      <c r="U42" s="326">
        <v>12.84</v>
      </c>
      <c r="V42" s="322">
        <v>28.32</v>
      </c>
      <c r="W42" s="323">
        <v>14.472</v>
      </c>
      <c r="X42" s="322">
        <v>40.792</v>
      </c>
      <c r="Y42" s="324">
        <f t="shared" si="19"/>
        <v>96.424</v>
      </c>
      <c r="Z42" s="328">
        <f t="shared" si="20"/>
        <v>-0.44562557039741146</v>
      </c>
    </row>
    <row r="43" spans="1:26" ht="18.75" customHeight="1">
      <c r="A43" s="369" t="s">
        <v>451</v>
      </c>
      <c r="B43" s="370" t="s">
        <v>452</v>
      </c>
      <c r="C43" s="321">
        <v>50.79900000000001</v>
      </c>
      <c r="D43" s="322">
        <v>2.016</v>
      </c>
      <c r="E43" s="323">
        <v>0.1</v>
      </c>
      <c r="F43" s="322">
        <v>0.1</v>
      </c>
      <c r="G43" s="324">
        <f t="shared" si="15"/>
        <v>53.01500000000001</v>
      </c>
      <c r="H43" s="325">
        <f t="shared" si="1"/>
        <v>0.002025964600285956</v>
      </c>
      <c r="I43" s="326">
        <v>41.83800000000001</v>
      </c>
      <c r="J43" s="322">
        <v>2.969</v>
      </c>
      <c r="K43" s="323">
        <v>0</v>
      </c>
      <c r="L43" s="322">
        <v>0</v>
      </c>
      <c r="M43" s="324">
        <f t="shared" si="16"/>
        <v>44.80700000000001</v>
      </c>
      <c r="N43" s="327">
        <f t="shared" si="17"/>
        <v>0.18318566295444905</v>
      </c>
      <c r="O43" s="321">
        <v>50.79900000000001</v>
      </c>
      <c r="P43" s="322">
        <v>2.016</v>
      </c>
      <c r="Q43" s="323">
        <v>0.1</v>
      </c>
      <c r="R43" s="322">
        <v>0.1</v>
      </c>
      <c r="S43" s="324">
        <f t="shared" si="18"/>
        <v>53.01500000000001</v>
      </c>
      <c r="T43" s="325">
        <f t="shared" si="5"/>
        <v>0.002025964600285956</v>
      </c>
      <c r="U43" s="326">
        <v>41.83800000000001</v>
      </c>
      <c r="V43" s="322">
        <v>2.969</v>
      </c>
      <c r="W43" s="323">
        <v>0</v>
      </c>
      <c r="X43" s="322">
        <v>0</v>
      </c>
      <c r="Y43" s="324">
        <f t="shared" si="19"/>
        <v>44.80700000000001</v>
      </c>
      <c r="Z43" s="328">
        <f t="shared" si="20"/>
        <v>0.18318566295444905</v>
      </c>
    </row>
    <row r="44" spans="1:26" ht="18.75" customHeight="1">
      <c r="A44" s="369" t="s">
        <v>504</v>
      </c>
      <c r="B44" s="370" t="s">
        <v>505</v>
      </c>
      <c r="C44" s="321">
        <v>0</v>
      </c>
      <c r="D44" s="322">
        <v>51.73</v>
      </c>
      <c r="E44" s="323">
        <v>0</v>
      </c>
      <c r="F44" s="322">
        <v>0</v>
      </c>
      <c r="G44" s="324">
        <f t="shared" si="15"/>
        <v>51.73</v>
      </c>
      <c r="H44" s="325">
        <f t="shared" si="1"/>
        <v>0.001976858413143308</v>
      </c>
      <c r="I44" s="326">
        <v>0</v>
      </c>
      <c r="J44" s="322">
        <v>44.565000000000005</v>
      </c>
      <c r="K44" s="323"/>
      <c r="L44" s="322"/>
      <c r="M44" s="324">
        <f t="shared" si="16"/>
        <v>44.565000000000005</v>
      </c>
      <c r="N44" s="327">
        <f t="shared" si="17"/>
        <v>0.16077639403119015</v>
      </c>
      <c r="O44" s="321">
        <v>0</v>
      </c>
      <c r="P44" s="322">
        <v>51.73</v>
      </c>
      <c r="Q44" s="323">
        <v>0</v>
      </c>
      <c r="R44" s="322">
        <v>0</v>
      </c>
      <c r="S44" s="324">
        <f t="shared" si="18"/>
        <v>51.73</v>
      </c>
      <c r="T44" s="325">
        <f t="shared" si="5"/>
        <v>0.001976858413143308</v>
      </c>
      <c r="U44" s="326">
        <v>0</v>
      </c>
      <c r="V44" s="322">
        <v>44.565000000000005</v>
      </c>
      <c r="W44" s="323"/>
      <c r="X44" s="322"/>
      <c r="Y44" s="324">
        <f t="shared" si="19"/>
        <v>44.565000000000005</v>
      </c>
      <c r="Z44" s="328">
        <f t="shared" si="20"/>
        <v>0.16077639403119015</v>
      </c>
    </row>
    <row r="45" spans="1:26" ht="18.75" customHeight="1">
      <c r="A45" s="369" t="s">
        <v>418</v>
      </c>
      <c r="B45" s="370" t="s">
        <v>419</v>
      </c>
      <c r="C45" s="321">
        <v>1.607</v>
      </c>
      <c r="D45" s="322">
        <v>4.544</v>
      </c>
      <c r="E45" s="323">
        <v>22.573999999999998</v>
      </c>
      <c r="F45" s="322">
        <v>19.773</v>
      </c>
      <c r="G45" s="324">
        <f t="shared" si="15"/>
        <v>48.498</v>
      </c>
      <c r="H45" s="325">
        <f t="shared" si="1"/>
        <v>0.0018533477541199331</v>
      </c>
      <c r="I45" s="326">
        <v>3.0820000000000007</v>
      </c>
      <c r="J45" s="322">
        <v>7.122</v>
      </c>
      <c r="K45" s="323">
        <v>29.755000000000003</v>
      </c>
      <c r="L45" s="322">
        <v>21.414</v>
      </c>
      <c r="M45" s="324">
        <f t="shared" si="16"/>
        <v>61.373000000000005</v>
      </c>
      <c r="N45" s="327">
        <f t="shared" si="17"/>
        <v>-0.20978280351294554</v>
      </c>
      <c r="O45" s="321">
        <v>1.607</v>
      </c>
      <c r="P45" s="322">
        <v>4.544</v>
      </c>
      <c r="Q45" s="323">
        <v>22.573999999999998</v>
      </c>
      <c r="R45" s="322">
        <v>19.773</v>
      </c>
      <c r="S45" s="324">
        <f t="shared" si="18"/>
        <v>48.498</v>
      </c>
      <c r="T45" s="325">
        <f t="shared" si="5"/>
        <v>0.0018533477541199331</v>
      </c>
      <c r="U45" s="326">
        <v>3.0820000000000007</v>
      </c>
      <c r="V45" s="322">
        <v>7.122</v>
      </c>
      <c r="W45" s="323">
        <v>29.755000000000003</v>
      </c>
      <c r="X45" s="322">
        <v>21.414</v>
      </c>
      <c r="Y45" s="324">
        <f t="shared" si="19"/>
        <v>61.373000000000005</v>
      </c>
      <c r="Z45" s="328">
        <f t="shared" si="20"/>
        <v>-0.20978280351294554</v>
      </c>
    </row>
    <row r="46" spans="1:26" ht="18.75" customHeight="1">
      <c r="A46" s="369" t="s">
        <v>439</v>
      </c>
      <c r="B46" s="370" t="s">
        <v>440</v>
      </c>
      <c r="C46" s="321">
        <v>4.054</v>
      </c>
      <c r="D46" s="322">
        <v>36.874</v>
      </c>
      <c r="E46" s="323">
        <v>1.818</v>
      </c>
      <c r="F46" s="322">
        <v>0.671</v>
      </c>
      <c r="G46" s="324">
        <f t="shared" si="15"/>
        <v>43.417</v>
      </c>
      <c r="H46" s="325">
        <f t="shared" si="1"/>
        <v>0.0016591776865154263</v>
      </c>
      <c r="I46" s="326">
        <v>7.478</v>
      </c>
      <c r="J46" s="322">
        <v>32.033</v>
      </c>
      <c r="K46" s="323">
        <v>1.4110000000000003</v>
      </c>
      <c r="L46" s="322">
        <v>0.9850000000000001</v>
      </c>
      <c r="M46" s="324">
        <f t="shared" si="16"/>
        <v>41.907000000000004</v>
      </c>
      <c r="N46" s="327">
        <f t="shared" si="17"/>
        <v>0.03603216646383656</v>
      </c>
      <c r="O46" s="321">
        <v>4.054</v>
      </c>
      <c r="P46" s="322">
        <v>36.874</v>
      </c>
      <c r="Q46" s="323">
        <v>1.818</v>
      </c>
      <c r="R46" s="322">
        <v>0.671</v>
      </c>
      <c r="S46" s="324">
        <f t="shared" si="18"/>
        <v>43.417</v>
      </c>
      <c r="T46" s="325">
        <f t="shared" si="5"/>
        <v>0.0016591776865154263</v>
      </c>
      <c r="U46" s="326">
        <v>7.478</v>
      </c>
      <c r="V46" s="322">
        <v>32.033</v>
      </c>
      <c r="W46" s="323">
        <v>1.4110000000000003</v>
      </c>
      <c r="X46" s="322">
        <v>0.9850000000000001</v>
      </c>
      <c r="Y46" s="324">
        <f t="shared" si="19"/>
        <v>41.907000000000004</v>
      </c>
      <c r="Z46" s="328">
        <f t="shared" si="20"/>
        <v>0.03603216646383656</v>
      </c>
    </row>
    <row r="47" spans="1:26" ht="18.75" customHeight="1">
      <c r="A47" s="369" t="s">
        <v>488</v>
      </c>
      <c r="B47" s="370" t="s">
        <v>489</v>
      </c>
      <c r="C47" s="321">
        <v>5.12</v>
      </c>
      <c r="D47" s="322">
        <v>12.8</v>
      </c>
      <c r="E47" s="323">
        <v>7.207</v>
      </c>
      <c r="F47" s="322">
        <v>14.433000000000002</v>
      </c>
      <c r="G47" s="324">
        <f t="shared" si="15"/>
        <v>39.56</v>
      </c>
      <c r="H47" s="325">
        <f t="shared" si="1"/>
        <v>0.001511782695224227</v>
      </c>
      <c r="I47" s="326">
        <v>13.09</v>
      </c>
      <c r="J47" s="322">
        <v>14.169</v>
      </c>
      <c r="K47" s="323">
        <v>8.241999999999999</v>
      </c>
      <c r="L47" s="322">
        <v>15.726999999999997</v>
      </c>
      <c r="M47" s="324">
        <f t="shared" si="16"/>
        <v>51.227999999999994</v>
      </c>
      <c r="N47" s="327">
        <f t="shared" si="17"/>
        <v>-0.22776606543296618</v>
      </c>
      <c r="O47" s="321">
        <v>5.12</v>
      </c>
      <c r="P47" s="322">
        <v>12.8</v>
      </c>
      <c r="Q47" s="323">
        <v>7.207</v>
      </c>
      <c r="R47" s="322">
        <v>14.433000000000002</v>
      </c>
      <c r="S47" s="324">
        <f t="shared" si="18"/>
        <v>39.56</v>
      </c>
      <c r="T47" s="325">
        <f t="shared" si="5"/>
        <v>0.001511782695224227</v>
      </c>
      <c r="U47" s="326">
        <v>13.09</v>
      </c>
      <c r="V47" s="322">
        <v>14.169</v>
      </c>
      <c r="W47" s="323">
        <v>8.241999999999999</v>
      </c>
      <c r="X47" s="322">
        <v>15.726999999999997</v>
      </c>
      <c r="Y47" s="324">
        <f t="shared" si="19"/>
        <v>51.227999999999994</v>
      </c>
      <c r="Z47" s="328">
        <f t="shared" si="20"/>
        <v>-0.22776606543296618</v>
      </c>
    </row>
    <row r="48" spans="1:26" ht="18.75" customHeight="1">
      <c r="A48" s="369" t="s">
        <v>441</v>
      </c>
      <c r="B48" s="370" t="s">
        <v>442</v>
      </c>
      <c r="C48" s="321">
        <v>11.818999999999999</v>
      </c>
      <c r="D48" s="322">
        <v>14.338000000000001</v>
      </c>
      <c r="E48" s="323">
        <v>0.48</v>
      </c>
      <c r="F48" s="322">
        <v>0.58</v>
      </c>
      <c r="G48" s="324">
        <f t="shared" si="15"/>
        <v>27.217</v>
      </c>
      <c r="H48" s="325">
        <f t="shared" si="1"/>
        <v>0.001040095794133412</v>
      </c>
      <c r="I48" s="326">
        <v>11.963</v>
      </c>
      <c r="J48" s="322">
        <v>13.577</v>
      </c>
      <c r="K48" s="323">
        <v>0.301</v>
      </c>
      <c r="L48" s="322">
        <v>0.060000000000000005</v>
      </c>
      <c r="M48" s="324">
        <f t="shared" si="16"/>
        <v>25.900999999999996</v>
      </c>
      <c r="N48" s="327">
        <f t="shared" si="17"/>
        <v>0.05080884907918626</v>
      </c>
      <c r="O48" s="321">
        <v>11.818999999999999</v>
      </c>
      <c r="P48" s="322">
        <v>14.338000000000001</v>
      </c>
      <c r="Q48" s="323">
        <v>0.48</v>
      </c>
      <c r="R48" s="322">
        <v>0.58</v>
      </c>
      <c r="S48" s="324">
        <f t="shared" si="18"/>
        <v>27.217</v>
      </c>
      <c r="T48" s="325">
        <f t="shared" si="5"/>
        <v>0.001040095794133412</v>
      </c>
      <c r="U48" s="326">
        <v>11.963</v>
      </c>
      <c r="V48" s="322">
        <v>13.577</v>
      </c>
      <c r="W48" s="323">
        <v>0.301</v>
      </c>
      <c r="X48" s="322">
        <v>0.060000000000000005</v>
      </c>
      <c r="Y48" s="324">
        <f t="shared" si="19"/>
        <v>25.900999999999996</v>
      </c>
      <c r="Z48" s="328">
        <f t="shared" si="20"/>
        <v>0.05080884907918626</v>
      </c>
    </row>
    <row r="49" spans="1:26" ht="18.75" customHeight="1">
      <c r="A49" s="369" t="s">
        <v>463</v>
      </c>
      <c r="B49" s="370" t="s">
        <v>464</v>
      </c>
      <c r="C49" s="321">
        <v>0.026000000000000002</v>
      </c>
      <c r="D49" s="322">
        <v>0.6920000000000001</v>
      </c>
      <c r="E49" s="323">
        <v>10.353999999999997</v>
      </c>
      <c r="F49" s="322">
        <v>14.389000000000001</v>
      </c>
      <c r="G49" s="324">
        <f t="shared" si="15"/>
        <v>25.461</v>
      </c>
      <c r="H49" s="325">
        <f t="shared" si="1"/>
        <v>0.0009729903741937321</v>
      </c>
      <c r="I49" s="326">
        <v>0</v>
      </c>
      <c r="J49" s="322">
        <v>0.17300000000000001</v>
      </c>
      <c r="K49" s="323">
        <v>18.599</v>
      </c>
      <c r="L49" s="322">
        <v>24.707</v>
      </c>
      <c r="M49" s="324">
        <f t="shared" si="16"/>
        <v>43.479</v>
      </c>
      <c r="N49" s="327">
        <f t="shared" si="17"/>
        <v>-0.4144069550817636</v>
      </c>
      <c r="O49" s="321">
        <v>0.026000000000000002</v>
      </c>
      <c r="P49" s="322">
        <v>0.6920000000000001</v>
      </c>
      <c r="Q49" s="323">
        <v>10.353999999999997</v>
      </c>
      <c r="R49" s="322">
        <v>14.389000000000001</v>
      </c>
      <c r="S49" s="324">
        <f t="shared" si="18"/>
        <v>25.461</v>
      </c>
      <c r="T49" s="325">
        <f t="shared" si="5"/>
        <v>0.0009729903741937321</v>
      </c>
      <c r="U49" s="326">
        <v>0</v>
      </c>
      <c r="V49" s="322">
        <v>0.17300000000000001</v>
      </c>
      <c r="W49" s="323">
        <v>18.599</v>
      </c>
      <c r="X49" s="322">
        <v>24.707</v>
      </c>
      <c r="Y49" s="324">
        <f t="shared" si="19"/>
        <v>43.479</v>
      </c>
      <c r="Z49" s="328">
        <f t="shared" si="20"/>
        <v>-0.4144069550817636</v>
      </c>
    </row>
    <row r="50" spans="1:26" ht="18.75" customHeight="1">
      <c r="A50" s="369" t="s">
        <v>506</v>
      </c>
      <c r="B50" s="370" t="s">
        <v>506</v>
      </c>
      <c r="C50" s="321">
        <v>13.212</v>
      </c>
      <c r="D50" s="322">
        <v>10.651</v>
      </c>
      <c r="E50" s="323">
        <v>0.05</v>
      </c>
      <c r="F50" s="322">
        <v>0.05</v>
      </c>
      <c r="G50" s="324">
        <f t="shared" si="15"/>
        <v>23.963</v>
      </c>
      <c r="H50" s="325">
        <f t="shared" si="1"/>
        <v>0.0009157444066142101</v>
      </c>
      <c r="I50" s="326">
        <v>12.607000000000001</v>
      </c>
      <c r="J50" s="322">
        <v>9.807</v>
      </c>
      <c r="K50" s="323">
        <v>8.084</v>
      </c>
      <c r="L50" s="322">
        <v>4.41</v>
      </c>
      <c r="M50" s="324">
        <f t="shared" si="16"/>
        <v>34.908</v>
      </c>
      <c r="N50" s="327">
        <f t="shared" si="17"/>
        <v>-0.31353844390970553</v>
      </c>
      <c r="O50" s="321">
        <v>13.212</v>
      </c>
      <c r="P50" s="322">
        <v>10.651</v>
      </c>
      <c r="Q50" s="323">
        <v>0.05</v>
      </c>
      <c r="R50" s="322">
        <v>0.05</v>
      </c>
      <c r="S50" s="324">
        <f t="shared" si="18"/>
        <v>23.963</v>
      </c>
      <c r="T50" s="325">
        <f t="shared" si="5"/>
        <v>0.0009157444066142101</v>
      </c>
      <c r="U50" s="326">
        <v>12.607000000000001</v>
      </c>
      <c r="V50" s="322">
        <v>9.807</v>
      </c>
      <c r="W50" s="323">
        <v>8.084</v>
      </c>
      <c r="X50" s="322">
        <v>4.41</v>
      </c>
      <c r="Y50" s="324">
        <f t="shared" si="19"/>
        <v>34.908</v>
      </c>
      <c r="Z50" s="328">
        <f t="shared" si="20"/>
        <v>-0.31353844390970553</v>
      </c>
    </row>
    <row r="51" spans="1:26" ht="18.75" customHeight="1">
      <c r="A51" s="369" t="s">
        <v>507</v>
      </c>
      <c r="B51" s="370" t="s">
        <v>507</v>
      </c>
      <c r="C51" s="321">
        <v>4.24</v>
      </c>
      <c r="D51" s="322">
        <v>15.14</v>
      </c>
      <c r="E51" s="323">
        <v>2.048</v>
      </c>
      <c r="F51" s="322">
        <v>1.9280000000000002</v>
      </c>
      <c r="G51" s="324">
        <f t="shared" si="15"/>
        <v>23.356000000000005</v>
      </c>
      <c r="H51" s="325">
        <f t="shared" si="1"/>
        <v>0.000892547943115699</v>
      </c>
      <c r="I51" s="326">
        <v>2.4299999999999997</v>
      </c>
      <c r="J51" s="322">
        <v>17.935</v>
      </c>
      <c r="K51" s="323">
        <v>6.45</v>
      </c>
      <c r="L51" s="322">
        <v>7.1099999999999985</v>
      </c>
      <c r="M51" s="324">
        <f t="shared" si="16"/>
        <v>33.925</v>
      </c>
      <c r="N51" s="327">
        <f t="shared" si="17"/>
        <v>-0.3115401621223285</v>
      </c>
      <c r="O51" s="321">
        <v>4.24</v>
      </c>
      <c r="P51" s="322">
        <v>15.14</v>
      </c>
      <c r="Q51" s="323">
        <v>2.048</v>
      </c>
      <c r="R51" s="322">
        <v>1.9280000000000002</v>
      </c>
      <c r="S51" s="324">
        <f t="shared" si="18"/>
        <v>23.356000000000005</v>
      </c>
      <c r="T51" s="325">
        <f t="shared" si="5"/>
        <v>0.000892547943115699</v>
      </c>
      <c r="U51" s="326">
        <v>2.4299999999999997</v>
      </c>
      <c r="V51" s="322">
        <v>17.935</v>
      </c>
      <c r="W51" s="323">
        <v>6.45</v>
      </c>
      <c r="X51" s="322">
        <v>7.1099999999999985</v>
      </c>
      <c r="Y51" s="324">
        <f t="shared" si="19"/>
        <v>33.925</v>
      </c>
      <c r="Z51" s="328">
        <f t="shared" si="20"/>
        <v>-0.3115401621223285</v>
      </c>
    </row>
    <row r="52" spans="1:26" ht="18.75" customHeight="1">
      <c r="A52" s="369" t="s">
        <v>461</v>
      </c>
      <c r="B52" s="370" t="s">
        <v>462</v>
      </c>
      <c r="C52" s="321">
        <v>0</v>
      </c>
      <c r="D52" s="322">
        <v>0</v>
      </c>
      <c r="E52" s="323">
        <v>9.951</v>
      </c>
      <c r="F52" s="322">
        <v>11.443</v>
      </c>
      <c r="G52" s="324">
        <f t="shared" si="15"/>
        <v>21.394</v>
      </c>
      <c r="H52" s="325">
        <f t="shared" si="1"/>
        <v>0.0008175702472605437</v>
      </c>
      <c r="I52" s="326"/>
      <c r="J52" s="322"/>
      <c r="K52" s="323">
        <v>11.255999999999998</v>
      </c>
      <c r="L52" s="322">
        <v>12.395</v>
      </c>
      <c r="M52" s="324">
        <f t="shared" si="16"/>
        <v>23.650999999999996</v>
      </c>
      <c r="N52" s="327">
        <f t="shared" si="17"/>
        <v>-0.09542936873705121</v>
      </c>
      <c r="O52" s="321"/>
      <c r="P52" s="322"/>
      <c r="Q52" s="323">
        <v>9.951</v>
      </c>
      <c r="R52" s="322">
        <v>11.443</v>
      </c>
      <c r="S52" s="324">
        <f t="shared" si="18"/>
        <v>21.394</v>
      </c>
      <c r="T52" s="325">
        <f t="shared" si="5"/>
        <v>0.0008175702472605437</v>
      </c>
      <c r="U52" s="326"/>
      <c r="V52" s="322"/>
      <c r="W52" s="323">
        <v>11.255999999999998</v>
      </c>
      <c r="X52" s="322">
        <v>12.395</v>
      </c>
      <c r="Y52" s="324">
        <f t="shared" si="19"/>
        <v>23.650999999999996</v>
      </c>
      <c r="Z52" s="328">
        <f t="shared" si="20"/>
        <v>-0.09542936873705121</v>
      </c>
    </row>
    <row r="53" spans="1:26" ht="18.75" customHeight="1">
      <c r="A53" s="369" t="s">
        <v>48</v>
      </c>
      <c r="B53" s="370" t="s">
        <v>48</v>
      </c>
      <c r="C53" s="321">
        <v>35.169000000000004</v>
      </c>
      <c r="D53" s="322">
        <v>74.24000000000001</v>
      </c>
      <c r="E53" s="323">
        <v>77.80700000000006</v>
      </c>
      <c r="F53" s="322">
        <v>112.75099999999998</v>
      </c>
      <c r="G53" s="324">
        <f t="shared" si="15"/>
        <v>299.96700000000004</v>
      </c>
      <c r="H53" s="325">
        <f t="shared" si="1"/>
        <v>0.011463218395812077</v>
      </c>
      <c r="I53" s="326">
        <v>98.00399999999999</v>
      </c>
      <c r="J53" s="322">
        <v>159.932</v>
      </c>
      <c r="K53" s="323">
        <v>56.565000000000005</v>
      </c>
      <c r="L53" s="322">
        <v>91.157</v>
      </c>
      <c r="M53" s="324">
        <f t="shared" si="16"/>
        <v>405.65799999999996</v>
      </c>
      <c r="N53" s="327">
        <f t="shared" si="17"/>
        <v>-0.2605421315492359</v>
      </c>
      <c r="O53" s="321">
        <v>35.169000000000004</v>
      </c>
      <c r="P53" s="322">
        <v>74.24000000000001</v>
      </c>
      <c r="Q53" s="323">
        <v>77.80700000000006</v>
      </c>
      <c r="R53" s="322">
        <v>112.75099999999998</v>
      </c>
      <c r="S53" s="324">
        <f t="shared" si="18"/>
        <v>299.96700000000004</v>
      </c>
      <c r="T53" s="325">
        <f t="shared" si="5"/>
        <v>0.011463218395812077</v>
      </c>
      <c r="U53" s="326">
        <v>98.00399999999999</v>
      </c>
      <c r="V53" s="322">
        <v>159.932</v>
      </c>
      <c r="W53" s="323">
        <v>56.565000000000005</v>
      </c>
      <c r="X53" s="322">
        <v>91.157</v>
      </c>
      <c r="Y53" s="324">
        <f t="shared" si="19"/>
        <v>405.65799999999996</v>
      </c>
      <c r="Z53" s="328">
        <f t="shared" si="20"/>
        <v>-0.2605421315492359</v>
      </c>
    </row>
    <row r="54" spans="1:26" ht="18.75" customHeight="1">
      <c r="A54" s="369"/>
      <c r="B54" s="370"/>
      <c r="C54" s="321"/>
      <c r="D54" s="322"/>
      <c r="E54" s="323"/>
      <c r="F54" s="322"/>
      <c r="G54" s="324">
        <f t="shared" si="15"/>
        <v>0</v>
      </c>
      <c r="H54" s="325">
        <f t="shared" si="1"/>
        <v>0</v>
      </c>
      <c r="I54" s="326"/>
      <c r="J54" s="322"/>
      <c r="K54" s="323"/>
      <c r="L54" s="322"/>
      <c r="M54" s="324">
        <f t="shared" si="16"/>
        <v>0</v>
      </c>
      <c r="N54" s="327" t="str">
        <f t="shared" si="17"/>
        <v>         /0</v>
      </c>
      <c r="O54" s="321"/>
      <c r="P54" s="322"/>
      <c r="Q54" s="323"/>
      <c r="R54" s="322"/>
      <c r="S54" s="324">
        <f t="shared" si="18"/>
        <v>0</v>
      </c>
      <c r="T54" s="325">
        <f t="shared" si="5"/>
        <v>0</v>
      </c>
      <c r="U54" s="326"/>
      <c r="V54" s="322"/>
      <c r="W54" s="323"/>
      <c r="X54" s="322"/>
      <c r="Y54" s="324">
        <f t="shared" si="19"/>
        <v>0</v>
      </c>
      <c r="Z54" s="328" t="str">
        <f t="shared" si="20"/>
        <v>         /0</v>
      </c>
    </row>
    <row r="55" spans="1:26" ht="18.75" customHeight="1">
      <c r="A55" s="369"/>
      <c r="B55" s="370"/>
      <c r="C55" s="321"/>
      <c r="D55" s="322"/>
      <c r="E55" s="323"/>
      <c r="F55" s="322"/>
      <c r="G55" s="324">
        <f t="shared" si="15"/>
        <v>0</v>
      </c>
      <c r="H55" s="325">
        <f t="shared" si="1"/>
        <v>0</v>
      </c>
      <c r="I55" s="326"/>
      <c r="J55" s="322"/>
      <c r="K55" s="323"/>
      <c r="L55" s="322"/>
      <c r="M55" s="324">
        <f t="shared" si="16"/>
        <v>0</v>
      </c>
      <c r="N55" s="327" t="str">
        <f t="shared" si="17"/>
        <v>         /0</v>
      </c>
      <c r="O55" s="321"/>
      <c r="P55" s="322"/>
      <c r="Q55" s="323"/>
      <c r="R55" s="322"/>
      <c r="S55" s="324">
        <f t="shared" si="18"/>
        <v>0</v>
      </c>
      <c r="T55" s="325">
        <f t="shared" si="5"/>
        <v>0</v>
      </c>
      <c r="U55" s="326"/>
      <c r="V55" s="322"/>
      <c r="W55" s="323"/>
      <c r="X55" s="322"/>
      <c r="Y55" s="324">
        <f t="shared" si="19"/>
        <v>0</v>
      </c>
      <c r="Z55" s="328" t="str">
        <f t="shared" si="20"/>
        <v>         /0</v>
      </c>
    </row>
    <row r="56" spans="1:26" ht="18.75" customHeight="1">
      <c r="A56" s="369"/>
      <c r="B56" s="370"/>
      <c r="C56" s="321"/>
      <c r="D56" s="322"/>
      <c r="E56" s="323"/>
      <c r="F56" s="322"/>
      <c r="G56" s="324">
        <f t="shared" si="15"/>
        <v>0</v>
      </c>
      <c r="H56" s="325">
        <f t="shared" si="1"/>
        <v>0</v>
      </c>
      <c r="I56" s="326"/>
      <c r="J56" s="322"/>
      <c r="K56" s="323"/>
      <c r="L56" s="322"/>
      <c r="M56" s="324">
        <f t="shared" si="16"/>
        <v>0</v>
      </c>
      <c r="N56" s="327" t="s">
        <v>43</v>
      </c>
      <c r="O56" s="321"/>
      <c r="P56" s="322"/>
      <c r="Q56" s="323"/>
      <c r="R56" s="322"/>
      <c r="S56" s="324">
        <f t="shared" si="18"/>
        <v>0</v>
      </c>
      <c r="T56" s="325">
        <f t="shared" si="5"/>
        <v>0</v>
      </c>
      <c r="U56" s="326"/>
      <c r="V56" s="322"/>
      <c r="W56" s="323"/>
      <c r="X56" s="322"/>
      <c r="Y56" s="324">
        <f t="shared" si="19"/>
        <v>0</v>
      </c>
      <c r="Z56" s="328" t="str">
        <f t="shared" si="20"/>
        <v>         /0</v>
      </c>
    </row>
    <row r="57" spans="1:26" ht="18.75" customHeight="1">
      <c r="A57" s="369"/>
      <c r="B57" s="370"/>
      <c r="C57" s="321"/>
      <c r="D57" s="322"/>
      <c r="E57" s="323"/>
      <c r="F57" s="322"/>
      <c r="G57" s="324">
        <f t="shared" si="15"/>
        <v>0</v>
      </c>
      <c r="H57" s="325">
        <f t="shared" si="1"/>
        <v>0</v>
      </c>
      <c r="I57" s="326"/>
      <c r="J57" s="322"/>
      <c r="K57" s="323"/>
      <c r="L57" s="322"/>
      <c r="M57" s="324">
        <f t="shared" si="16"/>
        <v>0</v>
      </c>
      <c r="N57" s="327" t="str">
        <f t="shared" si="17"/>
        <v>         /0</v>
      </c>
      <c r="O57" s="321"/>
      <c r="P57" s="322"/>
      <c r="Q57" s="323"/>
      <c r="R57" s="322"/>
      <c r="S57" s="324">
        <f t="shared" si="18"/>
        <v>0</v>
      </c>
      <c r="T57" s="325">
        <f t="shared" si="5"/>
        <v>0</v>
      </c>
      <c r="U57" s="326"/>
      <c r="V57" s="322"/>
      <c r="W57" s="323"/>
      <c r="X57" s="322"/>
      <c r="Y57" s="324">
        <f t="shared" si="19"/>
        <v>0</v>
      </c>
      <c r="Z57" s="328" t="str">
        <f t="shared" si="20"/>
        <v>         /0</v>
      </c>
    </row>
    <row r="58" spans="1:26" ht="18.75" customHeight="1">
      <c r="A58" s="369"/>
      <c r="B58" s="370"/>
      <c r="C58" s="321"/>
      <c r="D58" s="322"/>
      <c r="E58" s="323"/>
      <c r="F58" s="322"/>
      <c r="G58" s="324">
        <f t="shared" si="15"/>
        <v>0</v>
      </c>
      <c r="H58" s="325">
        <f t="shared" si="1"/>
        <v>0</v>
      </c>
      <c r="I58" s="326"/>
      <c r="J58" s="322"/>
      <c r="K58" s="323"/>
      <c r="L58" s="322"/>
      <c r="M58" s="324">
        <f t="shared" si="16"/>
        <v>0</v>
      </c>
      <c r="N58" s="327" t="str">
        <f t="shared" si="17"/>
        <v>         /0</v>
      </c>
      <c r="O58" s="321"/>
      <c r="P58" s="322"/>
      <c r="Q58" s="323"/>
      <c r="R58" s="322"/>
      <c r="S58" s="324">
        <f t="shared" si="18"/>
        <v>0</v>
      </c>
      <c r="T58" s="325">
        <f t="shared" si="5"/>
        <v>0</v>
      </c>
      <c r="U58" s="326"/>
      <c r="V58" s="322"/>
      <c r="W58" s="323"/>
      <c r="X58" s="322"/>
      <c r="Y58" s="324">
        <f t="shared" si="19"/>
        <v>0</v>
      </c>
      <c r="Z58" s="328" t="str">
        <f t="shared" si="20"/>
        <v>         /0</v>
      </c>
    </row>
    <row r="59" spans="1:26" ht="18.75" customHeight="1">
      <c r="A59" s="369"/>
      <c r="B59" s="370"/>
      <c r="C59" s="321"/>
      <c r="D59" s="322"/>
      <c r="E59" s="323"/>
      <c r="F59" s="322"/>
      <c r="G59" s="324">
        <f t="shared" si="15"/>
        <v>0</v>
      </c>
      <c r="H59" s="325">
        <f t="shared" si="1"/>
        <v>0</v>
      </c>
      <c r="I59" s="326"/>
      <c r="J59" s="322"/>
      <c r="K59" s="323"/>
      <c r="L59" s="322"/>
      <c r="M59" s="324">
        <f t="shared" si="16"/>
        <v>0</v>
      </c>
      <c r="N59" s="327" t="str">
        <f t="shared" si="17"/>
        <v>         /0</v>
      </c>
      <c r="O59" s="321"/>
      <c r="P59" s="322"/>
      <c r="Q59" s="323"/>
      <c r="R59" s="322"/>
      <c r="S59" s="324">
        <f t="shared" si="18"/>
        <v>0</v>
      </c>
      <c r="T59" s="325">
        <f t="shared" si="5"/>
        <v>0</v>
      </c>
      <c r="U59" s="326"/>
      <c r="V59" s="322"/>
      <c r="W59" s="323"/>
      <c r="X59" s="322"/>
      <c r="Y59" s="324">
        <f t="shared" si="19"/>
        <v>0</v>
      </c>
      <c r="Z59" s="328" t="str">
        <f t="shared" si="20"/>
        <v>         /0</v>
      </c>
    </row>
    <row r="60" spans="1:26" ht="18.75" customHeight="1">
      <c r="A60" s="369"/>
      <c r="B60" s="370"/>
      <c r="C60" s="321"/>
      <c r="D60" s="322"/>
      <c r="E60" s="323"/>
      <c r="F60" s="322"/>
      <c r="G60" s="324">
        <f t="shared" si="15"/>
        <v>0</v>
      </c>
      <c r="H60" s="325">
        <f t="shared" si="1"/>
        <v>0</v>
      </c>
      <c r="I60" s="326"/>
      <c r="J60" s="322"/>
      <c r="K60" s="323"/>
      <c r="L60" s="322"/>
      <c r="M60" s="324">
        <f t="shared" si="16"/>
        <v>0</v>
      </c>
      <c r="N60" s="327" t="str">
        <f t="shared" si="17"/>
        <v>         /0</v>
      </c>
      <c r="O60" s="321"/>
      <c r="P60" s="322"/>
      <c r="Q60" s="323"/>
      <c r="R60" s="322"/>
      <c r="S60" s="324">
        <f t="shared" si="18"/>
        <v>0</v>
      </c>
      <c r="T60" s="325">
        <f t="shared" si="5"/>
        <v>0</v>
      </c>
      <c r="U60" s="326"/>
      <c r="V60" s="322"/>
      <c r="W60" s="323"/>
      <c r="X60" s="322"/>
      <c r="Y60" s="324">
        <f t="shared" si="19"/>
        <v>0</v>
      </c>
      <c r="Z60" s="328" t="str">
        <f t="shared" si="20"/>
        <v>         /0</v>
      </c>
    </row>
    <row r="61" spans="1:26" ht="18.75" customHeight="1">
      <c r="A61" s="369"/>
      <c r="B61" s="370"/>
      <c r="C61" s="321"/>
      <c r="D61" s="322"/>
      <c r="E61" s="323"/>
      <c r="F61" s="322"/>
      <c r="G61" s="324">
        <f t="shared" si="15"/>
        <v>0</v>
      </c>
      <c r="H61" s="325">
        <f t="shared" si="1"/>
        <v>0</v>
      </c>
      <c r="I61" s="326"/>
      <c r="J61" s="322"/>
      <c r="K61" s="323"/>
      <c r="L61" s="322"/>
      <c r="M61" s="324">
        <f t="shared" si="16"/>
        <v>0</v>
      </c>
      <c r="N61" s="327" t="str">
        <f t="shared" si="17"/>
        <v>         /0</v>
      </c>
      <c r="O61" s="321"/>
      <c r="P61" s="322"/>
      <c r="Q61" s="323"/>
      <c r="R61" s="322"/>
      <c r="S61" s="324">
        <f t="shared" si="18"/>
        <v>0</v>
      </c>
      <c r="T61" s="325">
        <f t="shared" si="5"/>
        <v>0</v>
      </c>
      <c r="U61" s="326"/>
      <c r="V61" s="322"/>
      <c r="W61" s="323"/>
      <c r="X61" s="322"/>
      <c r="Y61" s="324">
        <f t="shared" si="19"/>
        <v>0</v>
      </c>
      <c r="Z61" s="328" t="str">
        <f t="shared" si="20"/>
        <v>         /0</v>
      </c>
    </row>
    <row r="62" spans="1:26" ht="18.75" customHeight="1" thickBot="1">
      <c r="A62" s="371"/>
      <c r="B62" s="372"/>
      <c r="C62" s="373"/>
      <c r="D62" s="374"/>
      <c r="E62" s="375"/>
      <c r="F62" s="374"/>
      <c r="G62" s="376">
        <f t="shared" si="15"/>
        <v>0</v>
      </c>
      <c r="H62" s="377">
        <f t="shared" si="1"/>
        <v>0</v>
      </c>
      <c r="I62" s="378"/>
      <c r="J62" s="374"/>
      <c r="K62" s="375"/>
      <c r="L62" s="374"/>
      <c r="M62" s="376">
        <f t="shared" si="16"/>
        <v>0</v>
      </c>
      <c r="N62" s="379" t="str">
        <f t="shared" si="17"/>
        <v>         /0</v>
      </c>
      <c r="O62" s="373"/>
      <c r="P62" s="374"/>
      <c r="Q62" s="375"/>
      <c r="R62" s="374"/>
      <c r="S62" s="376">
        <f t="shared" si="18"/>
        <v>0</v>
      </c>
      <c r="T62" s="377">
        <f t="shared" si="5"/>
        <v>0</v>
      </c>
      <c r="U62" s="378"/>
      <c r="V62" s="374"/>
      <c r="W62" s="375"/>
      <c r="X62" s="374"/>
      <c r="Y62" s="376">
        <f t="shared" si="19"/>
        <v>0</v>
      </c>
      <c r="Z62" s="380" t="str">
        <f t="shared" si="20"/>
        <v>         /0</v>
      </c>
    </row>
    <row r="63" spans="1:2" ht="9" customHeight="1" thickTop="1">
      <c r="A63" s="87"/>
      <c r="B63" s="87"/>
    </row>
    <row r="64" spans="1:2" ht="15">
      <c r="A64" s="79" t="s">
        <v>37</v>
      </c>
      <c r="B64" s="87"/>
    </row>
    <row r="65" spans="1:3" ht="14.25">
      <c r="A65" s="62" t="s">
        <v>144</v>
      </c>
      <c r="B65" s="210"/>
      <c r="C65" s="210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63:Z65536 N63:N65536 Z4 N4 N6:N9 Z6:Z9">
    <cfRule type="cellIs" priority="3" dxfId="97" operator="lessThan" stopIfTrue="1">
      <formula>0</formula>
    </cfRule>
  </conditionalFormatting>
  <conditionalFormatting sqref="Z10:Z62 N10:N62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86" customWidth="1"/>
    <col min="2" max="2" width="38.140625" style="86" customWidth="1"/>
    <col min="3" max="3" width="11.00390625" style="86" customWidth="1"/>
    <col min="4" max="4" width="12.421875" style="86" bestFit="1" customWidth="1"/>
    <col min="5" max="5" width="10.00390625" style="86" customWidth="1"/>
    <col min="6" max="6" width="12.421875" style="86" customWidth="1"/>
    <col min="7" max="7" width="11.8515625" style="86" customWidth="1"/>
    <col min="8" max="8" width="10.7109375" style="86" customWidth="1"/>
    <col min="9" max="10" width="11.57421875" style="86" bestFit="1" customWidth="1"/>
    <col min="11" max="11" width="9.00390625" style="86" bestFit="1" customWidth="1"/>
    <col min="12" max="12" width="11.7109375" style="86" customWidth="1"/>
    <col min="13" max="13" width="11.57421875" style="86" bestFit="1" customWidth="1"/>
    <col min="14" max="14" width="9.421875" style="86" customWidth="1"/>
    <col min="15" max="15" width="11.57421875" style="86" bestFit="1" customWidth="1"/>
    <col min="16" max="16" width="12.421875" style="86" bestFit="1" customWidth="1"/>
    <col min="17" max="17" width="9.421875" style="86" customWidth="1"/>
    <col min="18" max="18" width="12.140625" style="86" customWidth="1"/>
    <col min="19" max="19" width="11.8515625" style="86" customWidth="1"/>
    <col min="20" max="20" width="11.00390625" style="86" customWidth="1"/>
    <col min="21" max="21" width="13.28125" style="86" customWidth="1"/>
    <col min="22" max="22" width="12.28125" style="86" customWidth="1"/>
    <col min="23" max="23" width="10.28125" style="86" customWidth="1"/>
    <col min="24" max="24" width="11.28125" style="86" customWidth="1"/>
    <col min="25" max="25" width="12.28125" style="86" customWidth="1"/>
    <col min="26" max="26" width="9.8515625" style="86" bestFit="1" customWidth="1"/>
    <col min="27" max="16384" width="8.00390625" style="86" customWidth="1"/>
  </cols>
  <sheetData>
    <row r="1" spans="2:26" ht="18">
      <c r="B1" s="534"/>
      <c r="Y1" s="606" t="s">
        <v>26</v>
      </c>
      <c r="Z1" s="606"/>
    </row>
    <row r="2" spans="1:27" ht="18">
      <c r="A2" s="536" t="s">
        <v>147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537"/>
      <c r="N2" s="537"/>
      <c r="X2" s="266"/>
      <c r="Y2" s="267"/>
      <c r="Z2" s="267"/>
      <c r="AA2" s="266"/>
    </row>
    <row r="3" spans="1:27" ht="18">
      <c r="A3" s="540" t="s">
        <v>146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537"/>
      <c r="N3" s="537"/>
      <c r="X3" s="266"/>
      <c r="Y3" s="267"/>
      <c r="Z3" s="267"/>
      <c r="AA3" s="266"/>
    </row>
    <row r="4" ht="5.25" customHeight="1" thickBot="1"/>
    <row r="5" spans="1:26" ht="24.75" customHeight="1" thickTop="1">
      <c r="A5" s="638" t="s">
        <v>116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40"/>
    </row>
    <row r="6" spans="1:26" ht="21" customHeight="1" thickBot="1">
      <c r="A6" s="650" t="s">
        <v>40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</row>
    <row r="7" spans="1:26" s="105" customFormat="1" ht="19.5" customHeight="1" thickBot="1" thickTop="1">
      <c r="A7" s="714" t="s">
        <v>113</v>
      </c>
      <c r="B7" s="714" t="s">
        <v>114</v>
      </c>
      <c r="C7" s="629" t="s">
        <v>33</v>
      </c>
      <c r="D7" s="630"/>
      <c r="E7" s="630"/>
      <c r="F7" s="630"/>
      <c r="G7" s="630"/>
      <c r="H7" s="630"/>
      <c r="I7" s="630"/>
      <c r="J7" s="630"/>
      <c r="K7" s="631"/>
      <c r="L7" s="631"/>
      <c r="M7" s="631"/>
      <c r="N7" s="632"/>
      <c r="O7" s="633" t="s">
        <v>32</v>
      </c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2"/>
    </row>
    <row r="8" spans="1:26" s="104" customFormat="1" ht="26.25" customHeight="1" thickBot="1">
      <c r="A8" s="715"/>
      <c r="B8" s="715"/>
      <c r="C8" s="723" t="s">
        <v>151</v>
      </c>
      <c r="D8" s="719"/>
      <c r="E8" s="719"/>
      <c r="F8" s="719"/>
      <c r="G8" s="720"/>
      <c r="H8" s="626" t="s">
        <v>31</v>
      </c>
      <c r="I8" s="723" t="s">
        <v>152</v>
      </c>
      <c r="J8" s="719"/>
      <c r="K8" s="719"/>
      <c r="L8" s="719"/>
      <c r="M8" s="720"/>
      <c r="N8" s="626" t="s">
        <v>30</v>
      </c>
      <c r="O8" s="718" t="s">
        <v>153</v>
      </c>
      <c r="P8" s="719"/>
      <c r="Q8" s="719"/>
      <c r="R8" s="719"/>
      <c r="S8" s="720"/>
      <c r="T8" s="626" t="s">
        <v>31</v>
      </c>
      <c r="U8" s="718" t="s">
        <v>154</v>
      </c>
      <c r="V8" s="719"/>
      <c r="W8" s="719"/>
      <c r="X8" s="719"/>
      <c r="Y8" s="720"/>
      <c r="Z8" s="626" t="s">
        <v>30</v>
      </c>
    </row>
    <row r="9" spans="1:26" s="99" customFormat="1" ht="26.25" customHeight="1">
      <c r="A9" s="716"/>
      <c r="B9" s="716"/>
      <c r="C9" s="647" t="s">
        <v>20</v>
      </c>
      <c r="D9" s="648"/>
      <c r="E9" s="645" t="s">
        <v>19</v>
      </c>
      <c r="F9" s="646"/>
      <c r="G9" s="634" t="s">
        <v>15</v>
      </c>
      <c r="H9" s="627"/>
      <c r="I9" s="647" t="s">
        <v>20</v>
      </c>
      <c r="J9" s="648"/>
      <c r="K9" s="645" t="s">
        <v>19</v>
      </c>
      <c r="L9" s="646"/>
      <c r="M9" s="634" t="s">
        <v>15</v>
      </c>
      <c r="N9" s="627"/>
      <c r="O9" s="648" t="s">
        <v>20</v>
      </c>
      <c r="P9" s="648"/>
      <c r="Q9" s="653" t="s">
        <v>19</v>
      </c>
      <c r="R9" s="648"/>
      <c r="S9" s="634" t="s">
        <v>15</v>
      </c>
      <c r="T9" s="627"/>
      <c r="U9" s="654" t="s">
        <v>20</v>
      </c>
      <c r="V9" s="646"/>
      <c r="W9" s="645" t="s">
        <v>19</v>
      </c>
      <c r="X9" s="649"/>
      <c r="Y9" s="634" t="s">
        <v>15</v>
      </c>
      <c r="Z9" s="627"/>
    </row>
    <row r="10" spans="1:26" s="99" customFormat="1" ht="31.5" thickBot="1">
      <c r="A10" s="717"/>
      <c r="B10" s="717"/>
      <c r="C10" s="102" t="s">
        <v>17</v>
      </c>
      <c r="D10" s="100" t="s">
        <v>16</v>
      </c>
      <c r="E10" s="101" t="s">
        <v>17</v>
      </c>
      <c r="F10" s="100" t="s">
        <v>16</v>
      </c>
      <c r="G10" s="635"/>
      <c r="H10" s="628"/>
      <c r="I10" s="102" t="s">
        <v>17</v>
      </c>
      <c r="J10" s="100" t="s">
        <v>16</v>
      </c>
      <c r="K10" s="101" t="s">
        <v>17</v>
      </c>
      <c r="L10" s="100" t="s">
        <v>16</v>
      </c>
      <c r="M10" s="635"/>
      <c r="N10" s="628"/>
      <c r="O10" s="103" t="s">
        <v>17</v>
      </c>
      <c r="P10" s="100" t="s">
        <v>16</v>
      </c>
      <c r="Q10" s="101" t="s">
        <v>17</v>
      </c>
      <c r="R10" s="100" t="s">
        <v>16</v>
      </c>
      <c r="S10" s="635"/>
      <c r="T10" s="628"/>
      <c r="U10" s="102" t="s">
        <v>17</v>
      </c>
      <c r="V10" s="100" t="s">
        <v>16</v>
      </c>
      <c r="W10" s="101" t="s">
        <v>17</v>
      </c>
      <c r="X10" s="100" t="s">
        <v>16</v>
      </c>
      <c r="Y10" s="635"/>
      <c r="Z10" s="628"/>
    </row>
    <row r="11" spans="1:26" s="553" customFormat="1" ht="18" customHeight="1" thickBot="1" thickTop="1">
      <c r="A11" s="542" t="s">
        <v>22</v>
      </c>
      <c r="B11" s="543"/>
      <c r="C11" s="544">
        <f>SUM(C12:C22)</f>
        <v>582540</v>
      </c>
      <c r="D11" s="545">
        <f>SUM(D12:D22)</f>
        <v>577702</v>
      </c>
      <c r="E11" s="546">
        <f>SUM(E12:E22)</f>
        <v>9537</v>
      </c>
      <c r="F11" s="545">
        <f>SUM(F12:F22)</f>
        <v>9348</v>
      </c>
      <c r="G11" s="547">
        <f aca="true" t="shared" si="0" ref="G11:G19">SUM(C11:F11)</f>
        <v>1179127</v>
      </c>
      <c r="H11" s="548">
        <f aca="true" t="shared" si="1" ref="H11:H22">G11/$G$11</f>
        <v>1</v>
      </c>
      <c r="I11" s="549">
        <f>SUM(I12:I22)</f>
        <v>563580</v>
      </c>
      <c r="J11" s="545">
        <f>SUM(J12:J22)</f>
        <v>548420</v>
      </c>
      <c r="K11" s="546">
        <f>SUM(K12:K22)</f>
        <v>2837</v>
      </c>
      <c r="L11" s="545">
        <f>SUM(L12:L22)</f>
        <v>3208</v>
      </c>
      <c r="M11" s="547">
        <f aca="true" t="shared" si="2" ref="M11:M22">SUM(I11:L11)</f>
        <v>1118045</v>
      </c>
      <c r="N11" s="550">
        <f aca="true" t="shared" si="3" ref="N11:N19">IF(ISERROR(G11/M11-1),"         /0",(G11/M11-1))</f>
        <v>0.05463286361461295</v>
      </c>
      <c r="O11" s="551">
        <f>SUM(O12:O22)</f>
        <v>582540</v>
      </c>
      <c r="P11" s="545">
        <f>SUM(P12:P22)</f>
        <v>577702</v>
      </c>
      <c r="Q11" s="546">
        <f>SUM(Q12:Q22)</f>
        <v>9537</v>
      </c>
      <c r="R11" s="545">
        <f>SUM(R12:R22)</f>
        <v>9348</v>
      </c>
      <c r="S11" s="547">
        <f aca="true" t="shared" si="4" ref="S11:S19">SUM(O11:R11)</f>
        <v>1179127</v>
      </c>
      <c r="T11" s="548">
        <f aca="true" t="shared" si="5" ref="T11:T22">S11/$S$11</f>
        <v>1</v>
      </c>
      <c r="U11" s="549">
        <f>SUM(U12:U22)</f>
        <v>563580</v>
      </c>
      <c r="V11" s="545">
        <f>SUM(V12:V22)</f>
        <v>548420</v>
      </c>
      <c r="W11" s="546">
        <f>SUM(W12:W22)</f>
        <v>2837</v>
      </c>
      <c r="X11" s="545">
        <f>SUM(X12:X22)</f>
        <v>3208</v>
      </c>
      <c r="Y11" s="547">
        <f aca="true" t="shared" si="6" ref="Y11:Y19">SUM(U11:X11)</f>
        <v>1118045</v>
      </c>
      <c r="Z11" s="552">
        <f>IF(ISERROR(S11/Y11-1),"         /0",(S11/Y11-1))</f>
        <v>0.05463286361461295</v>
      </c>
    </row>
    <row r="12" spans="1:26" ht="21" customHeight="1" thickTop="1">
      <c r="A12" s="359" t="s">
        <v>394</v>
      </c>
      <c r="B12" s="360" t="s">
        <v>395</v>
      </c>
      <c r="C12" s="361">
        <v>359351</v>
      </c>
      <c r="D12" s="362">
        <v>381177</v>
      </c>
      <c r="E12" s="363">
        <v>5707</v>
      </c>
      <c r="F12" s="362">
        <v>5683</v>
      </c>
      <c r="G12" s="364">
        <f t="shared" si="0"/>
        <v>751918</v>
      </c>
      <c r="H12" s="365">
        <f t="shared" si="1"/>
        <v>0.6376904269005799</v>
      </c>
      <c r="I12" s="366">
        <v>345624</v>
      </c>
      <c r="J12" s="362">
        <v>360157</v>
      </c>
      <c r="K12" s="363">
        <v>2220</v>
      </c>
      <c r="L12" s="362">
        <v>2447</v>
      </c>
      <c r="M12" s="364">
        <f t="shared" si="2"/>
        <v>710448</v>
      </c>
      <c r="N12" s="367">
        <f t="shared" si="3"/>
        <v>0.058371619034749855</v>
      </c>
      <c r="O12" s="361">
        <v>359351</v>
      </c>
      <c r="P12" s="362">
        <v>381177</v>
      </c>
      <c r="Q12" s="363">
        <v>5707</v>
      </c>
      <c r="R12" s="362">
        <v>5683</v>
      </c>
      <c r="S12" s="364">
        <f t="shared" si="4"/>
        <v>751918</v>
      </c>
      <c r="T12" s="365">
        <f t="shared" si="5"/>
        <v>0.6376904269005799</v>
      </c>
      <c r="U12" s="366">
        <v>345624</v>
      </c>
      <c r="V12" s="362">
        <v>360157</v>
      </c>
      <c r="W12" s="363">
        <v>2220</v>
      </c>
      <c r="X12" s="362">
        <v>2447</v>
      </c>
      <c r="Y12" s="364">
        <f t="shared" si="6"/>
        <v>710448</v>
      </c>
      <c r="Z12" s="368">
        <f aca="true" t="shared" si="7" ref="Z12:Z19">IF(ISERROR(S12/Y12-1),"         /0",IF(S12/Y12&gt;5,"  *  ",(S12/Y12-1)))</f>
        <v>0.058371619034749855</v>
      </c>
    </row>
    <row r="13" spans="1:26" ht="21" customHeight="1">
      <c r="A13" s="369" t="s">
        <v>396</v>
      </c>
      <c r="B13" s="370" t="s">
        <v>397</v>
      </c>
      <c r="C13" s="321">
        <v>79659</v>
      </c>
      <c r="D13" s="322">
        <v>75024</v>
      </c>
      <c r="E13" s="323">
        <v>2246</v>
      </c>
      <c r="F13" s="322">
        <v>1946</v>
      </c>
      <c r="G13" s="324">
        <f t="shared" si="0"/>
        <v>158875</v>
      </c>
      <c r="H13" s="325">
        <f t="shared" si="1"/>
        <v>0.13473951491230376</v>
      </c>
      <c r="I13" s="326">
        <v>74976</v>
      </c>
      <c r="J13" s="322">
        <v>69996</v>
      </c>
      <c r="K13" s="323">
        <v>225</v>
      </c>
      <c r="L13" s="322">
        <v>325</v>
      </c>
      <c r="M13" s="324">
        <f t="shared" si="2"/>
        <v>145522</v>
      </c>
      <c r="N13" s="327">
        <f t="shared" si="3"/>
        <v>0.09175932161460132</v>
      </c>
      <c r="O13" s="321">
        <v>79659</v>
      </c>
      <c r="P13" s="322">
        <v>75024</v>
      </c>
      <c r="Q13" s="323">
        <v>2246</v>
      </c>
      <c r="R13" s="322">
        <v>1946</v>
      </c>
      <c r="S13" s="324">
        <f t="shared" si="4"/>
        <v>158875</v>
      </c>
      <c r="T13" s="325">
        <f t="shared" si="5"/>
        <v>0.13473951491230376</v>
      </c>
      <c r="U13" s="326">
        <v>74976</v>
      </c>
      <c r="V13" s="322">
        <v>69996</v>
      </c>
      <c r="W13" s="323">
        <v>225</v>
      </c>
      <c r="X13" s="322">
        <v>325</v>
      </c>
      <c r="Y13" s="324">
        <f t="shared" si="6"/>
        <v>145522</v>
      </c>
      <c r="Z13" s="328">
        <f t="shared" si="7"/>
        <v>0.09175932161460132</v>
      </c>
    </row>
    <row r="14" spans="1:26" ht="21" customHeight="1">
      <c r="A14" s="369" t="s">
        <v>400</v>
      </c>
      <c r="B14" s="370" t="s">
        <v>401</v>
      </c>
      <c r="C14" s="321">
        <v>50384</v>
      </c>
      <c r="D14" s="322">
        <v>40850</v>
      </c>
      <c r="E14" s="323">
        <v>1243</v>
      </c>
      <c r="F14" s="322">
        <v>1378</v>
      </c>
      <c r="G14" s="324">
        <f t="shared" si="0"/>
        <v>93855</v>
      </c>
      <c r="H14" s="325">
        <f t="shared" si="1"/>
        <v>0.07959702389988525</v>
      </c>
      <c r="I14" s="326">
        <v>54820</v>
      </c>
      <c r="J14" s="322">
        <v>41949</v>
      </c>
      <c r="K14" s="323">
        <v>150</v>
      </c>
      <c r="L14" s="322">
        <v>270</v>
      </c>
      <c r="M14" s="324">
        <f t="shared" si="2"/>
        <v>97189</v>
      </c>
      <c r="N14" s="327">
        <f t="shared" si="3"/>
        <v>-0.03430429369578858</v>
      </c>
      <c r="O14" s="321">
        <v>50384</v>
      </c>
      <c r="P14" s="322">
        <v>40850</v>
      </c>
      <c r="Q14" s="323">
        <v>1243</v>
      </c>
      <c r="R14" s="322">
        <v>1378</v>
      </c>
      <c r="S14" s="324">
        <f t="shared" si="4"/>
        <v>93855</v>
      </c>
      <c r="T14" s="325">
        <f t="shared" si="5"/>
        <v>0.07959702389988525</v>
      </c>
      <c r="U14" s="326">
        <v>54820</v>
      </c>
      <c r="V14" s="322">
        <v>41949</v>
      </c>
      <c r="W14" s="323">
        <v>150</v>
      </c>
      <c r="X14" s="322">
        <v>270</v>
      </c>
      <c r="Y14" s="324">
        <f t="shared" si="6"/>
        <v>97189</v>
      </c>
      <c r="Z14" s="328">
        <f t="shared" si="7"/>
        <v>-0.03430429369578858</v>
      </c>
    </row>
    <row r="15" spans="1:26" ht="21" customHeight="1">
      <c r="A15" s="369" t="s">
        <v>398</v>
      </c>
      <c r="B15" s="370" t="s">
        <v>508</v>
      </c>
      <c r="C15" s="321">
        <v>45403</v>
      </c>
      <c r="D15" s="322">
        <v>40684</v>
      </c>
      <c r="E15" s="323">
        <v>40</v>
      </c>
      <c r="F15" s="322">
        <v>37</v>
      </c>
      <c r="G15" s="324">
        <f>SUM(C15:F15)</f>
        <v>86164</v>
      </c>
      <c r="H15" s="325">
        <f t="shared" si="1"/>
        <v>0.07307440165478359</v>
      </c>
      <c r="I15" s="326">
        <v>36195</v>
      </c>
      <c r="J15" s="322">
        <v>33508</v>
      </c>
      <c r="K15" s="323">
        <v>19</v>
      </c>
      <c r="L15" s="322">
        <v>26</v>
      </c>
      <c r="M15" s="324">
        <f>SUM(I15:L15)</f>
        <v>69748</v>
      </c>
      <c r="N15" s="327">
        <f>IF(ISERROR(G15/M15-1),"         /0",(G15/M15-1))</f>
        <v>0.23536158742903024</v>
      </c>
      <c r="O15" s="321">
        <v>45403</v>
      </c>
      <c r="P15" s="322">
        <v>40684</v>
      </c>
      <c r="Q15" s="323">
        <v>40</v>
      </c>
      <c r="R15" s="322">
        <v>37</v>
      </c>
      <c r="S15" s="324">
        <f>SUM(O15:R15)</f>
        <v>86164</v>
      </c>
      <c r="T15" s="325">
        <f t="shared" si="5"/>
        <v>0.07307440165478359</v>
      </c>
      <c r="U15" s="326">
        <v>36195</v>
      </c>
      <c r="V15" s="322">
        <v>33508</v>
      </c>
      <c r="W15" s="323">
        <v>19</v>
      </c>
      <c r="X15" s="322">
        <v>26</v>
      </c>
      <c r="Y15" s="324">
        <f>SUM(U15:X15)</f>
        <v>69748</v>
      </c>
      <c r="Z15" s="328">
        <f>IF(ISERROR(S15/Y15-1),"         /0",IF(S15/Y15&gt;5,"  *  ",(S15/Y15-1)))</f>
        <v>0.23536158742903024</v>
      </c>
    </row>
    <row r="16" spans="1:26" ht="21" customHeight="1">
      <c r="A16" s="369" t="s">
        <v>404</v>
      </c>
      <c r="B16" s="370" t="s">
        <v>405</v>
      </c>
      <c r="C16" s="321">
        <v>14969</v>
      </c>
      <c r="D16" s="322">
        <v>14284</v>
      </c>
      <c r="E16" s="323">
        <v>0</v>
      </c>
      <c r="F16" s="322">
        <v>15</v>
      </c>
      <c r="G16" s="324">
        <f t="shared" si="0"/>
        <v>29268</v>
      </c>
      <c r="H16" s="325">
        <f t="shared" si="1"/>
        <v>0.02482175372118525</v>
      </c>
      <c r="I16" s="326">
        <v>14740</v>
      </c>
      <c r="J16" s="322">
        <v>14268</v>
      </c>
      <c r="K16" s="323">
        <v>18</v>
      </c>
      <c r="L16" s="322">
        <v>18</v>
      </c>
      <c r="M16" s="324">
        <f t="shared" si="2"/>
        <v>29044</v>
      </c>
      <c r="N16" s="327">
        <f t="shared" si="3"/>
        <v>0.0077124363035394605</v>
      </c>
      <c r="O16" s="321">
        <v>14969</v>
      </c>
      <c r="P16" s="322">
        <v>14284</v>
      </c>
      <c r="Q16" s="323">
        <v>0</v>
      </c>
      <c r="R16" s="322">
        <v>15</v>
      </c>
      <c r="S16" s="324">
        <f t="shared" si="4"/>
        <v>29268</v>
      </c>
      <c r="T16" s="325">
        <f t="shared" si="5"/>
        <v>0.02482175372118525</v>
      </c>
      <c r="U16" s="326">
        <v>14740</v>
      </c>
      <c r="V16" s="322">
        <v>14268</v>
      </c>
      <c r="W16" s="323">
        <v>18</v>
      </c>
      <c r="X16" s="322">
        <v>18</v>
      </c>
      <c r="Y16" s="324">
        <f t="shared" si="6"/>
        <v>29044</v>
      </c>
      <c r="Z16" s="328">
        <f t="shared" si="7"/>
        <v>0.0077124363035394605</v>
      </c>
    </row>
    <row r="17" spans="1:26" ht="21" customHeight="1">
      <c r="A17" s="369" t="s">
        <v>408</v>
      </c>
      <c r="B17" s="370" t="s">
        <v>409</v>
      </c>
      <c r="C17" s="321">
        <v>12470</v>
      </c>
      <c r="D17" s="322">
        <v>9197</v>
      </c>
      <c r="E17" s="323">
        <v>52</v>
      </c>
      <c r="F17" s="322">
        <v>27</v>
      </c>
      <c r="G17" s="324">
        <f>SUM(C17:F17)</f>
        <v>21746</v>
      </c>
      <c r="H17" s="325">
        <f t="shared" si="1"/>
        <v>0.018442457852292416</v>
      </c>
      <c r="I17" s="326">
        <v>14203</v>
      </c>
      <c r="J17" s="322">
        <v>9239</v>
      </c>
      <c r="K17" s="323">
        <v>31</v>
      </c>
      <c r="L17" s="322">
        <v>19</v>
      </c>
      <c r="M17" s="324">
        <f t="shared" si="2"/>
        <v>23492</v>
      </c>
      <c r="N17" s="327">
        <f>IF(ISERROR(G17/M17-1),"         /0",(G17/M17-1))</f>
        <v>-0.07432317384641585</v>
      </c>
      <c r="O17" s="321">
        <v>12470</v>
      </c>
      <c r="P17" s="322">
        <v>9197</v>
      </c>
      <c r="Q17" s="323">
        <v>52</v>
      </c>
      <c r="R17" s="322">
        <v>27</v>
      </c>
      <c r="S17" s="324">
        <f>SUM(O17:R17)</f>
        <v>21746</v>
      </c>
      <c r="T17" s="325">
        <f t="shared" si="5"/>
        <v>0.018442457852292416</v>
      </c>
      <c r="U17" s="326">
        <v>14203</v>
      </c>
      <c r="V17" s="322">
        <v>9239</v>
      </c>
      <c r="W17" s="323">
        <v>31</v>
      </c>
      <c r="X17" s="322">
        <v>19</v>
      </c>
      <c r="Y17" s="324">
        <f>SUM(U17:X17)</f>
        <v>23492</v>
      </c>
      <c r="Z17" s="328">
        <f>IF(ISERROR(S17/Y17-1),"         /0",IF(S17/Y17&gt;5,"  *  ",(S17/Y17-1)))</f>
        <v>-0.07432317384641585</v>
      </c>
    </row>
    <row r="18" spans="1:26" ht="21" customHeight="1">
      <c r="A18" s="369" t="s">
        <v>402</v>
      </c>
      <c r="B18" s="370" t="s">
        <v>403</v>
      </c>
      <c r="C18" s="321">
        <v>4758</v>
      </c>
      <c r="D18" s="322">
        <v>3933</v>
      </c>
      <c r="E18" s="323">
        <v>4</v>
      </c>
      <c r="F18" s="322">
        <v>0</v>
      </c>
      <c r="G18" s="324">
        <f t="shared" si="0"/>
        <v>8695</v>
      </c>
      <c r="H18" s="325">
        <f t="shared" si="1"/>
        <v>0.007374099651691463</v>
      </c>
      <c r="I18" s="326">
        <v>6713</v>
      </c>
      <c r="J18" s="322">
        <v>6275</v>
      </c>
      <c r="K18" s="323">
        <v>147</v>
      </c>
      <c r="L18" s="322">
        <v>86</v>
      </c>
      <c r="M18" s="324">
        <f t="shared" si="2"/>
        <v>13221</v>
      </c>
      <c r="N18" s="327">
        <f t="shared" si="3"/>
        <v>-0.34233416534301486</v>
      </c>
      <c r="O18" s="321">
        <v>4758</v>
      </c>
      <c r="P18" s="322">
        <v>3933</v>
      </c>
      <c r="Q18" s="323">
        <v>4</v>
      </c>
      <c r="R18" s="322"/>
      <c r="S18" s="324">
        <f t="shared" si="4"/>
        <v>8695</v>
      </c>
      <c r="T18" s="325">
        <f t="shared" si="5"/>
        <v>0.007374099651691463</v>
      </c>
      <c r="U18" s="326">
        <v>6713</v>
      </c>
      <c r="V18" s="322">
        <v>6275</v>
      </c>
      <c r="W18" s="323">
        <v>147</v>
      </c>
      <c r="X18" s="322">
        <v>86</v>
      </c>
      <c r="Y18" s="324">
        <f t="shared" si="6"/>
        <v>13221</v>
      </c>
      <c r="Z18" s="328">
        <f t="shared" si="7"/>
        <v>-0.34233416534301486</v>
      </c>
    </row>
    <row r="19" spans="1:26" ht="21" customHeight="1">
      <c r="A19" s="369" t="s">
        <v>410</v>
      </c>
      <c r="B19" s="370" t="s">
        <v>411</v>
      </c>
      <c r="C19" s="321">
        <v>4342</v>
      </c>
      <c r="D19" s="322">
        <v>3720</v>
      </c>
      <c r="E19" s="323">
        <v>1</v>
      </c>
      <c r="F19" s="322">
        <v>14</v>
      </c>
      <c r="G19" s="324">
        <f t="shared" si="0"/>
        <v>8077</v>
      </c>
      <c r="H19" s="325">
        <f t="shared" si="1"/>
        <v>0.006849983080702927</v>
      </c>
      <c r="I19" s="326">
        <v>4668</v>
      </c>
      <c r="J19" s="322">
        <v>4133</v>
      </c>
      <c r="K19" s="323">
        <v>0</v>
      </c>
      <c r="L19" s="322">
        <v>1</v>
      </c>
      <c r="M19" s="324">
        <f t="shared" si="2"/>
        <v>8802</v>
      </c>
      <c r="N19" s="327">
        <f t="shared" si="3"/>
        <v>-0.08236764371733696</v>
      </c>
      <c r="O19" s="321">
        <v>4342</v>
      </c>
      <c r="P19" s="322">
        <v>3720</v>
      </c>
      <c r="Q19" s="323">
        <v>1</v>
      </c>
      <c r="R19" s="322">
        <v>14</v>
      </c>
      <c r="S19" s="324">
        <f t="shared" si="4"/>
        <v>8077</v>
      </c>
      <c r="T19" s="325">
        <f t="shared" si="5"/>
        <v>0.006849983080702927</v>
      </c>
      <c r="U19" s="326">
        <v>4668</v>
      </c>
      <c r="V19" s="322">
        <v>4133</v>
      </c>
      <c r="W19" s="323">
        <v>0</v>
      </c>
      <c r="X19" s="322">
        <v>1</v>
      </c>
      <c r="Y19" s="324">
        <f t="shared" si="6"/>
        <v>8802</v>
      </c>
      <c r="Z19" s="328">
        <f t="shared" si="7"/>
        <v>-0.08236764371733696</v>
      </c>
    </row>
    <row r="20" spans="1:26" ht="21" customHeight="1">
      <c r="A20" s="369" t="s">
        <v>427</v>
      </c>
      <c r="B20" s="370" t="s">
        <v>428</v>
      </c>
      <c r="C20" s="321">
        <v>4363</v>
      </c>
      <c r="D20" s="322">
        <v>3110</v>
      </c>
      <c r="E20" s="323">
        <v>0</v>
      </c>
      <c r="F20" s="322">
        <v>4</v>
      </c>
      <c r="G20" s="324">
        <f>SUM(C20:F20)</f>
        <v>7477</v>
      </c>
      <c r="H20" s="325">
        <f t="shared" si="1"/>
        <v>0.006341132040908231</v>
      </c>
      <c r="I20" s="326">
        <v>5030</v>
      </c>
      <c r="J20" s="322">
        <v>3634</v>
      </c>
      <c r="K20" s="323">
        <v>0</v>
      </c>
      <c r="L20" s="322">
        <v>3</v>
      </c>
      <c r="M20" s="324">
        <f t="shared" si="2"/>
        <v>8667</v>
      </c>
      <c r="N20" s="327">
        <f>IF(ISERROR(G20/M20-1),"         /0",(G20/M20-1))</f>
        <v>-0.13730241144571365</v>
      </c>
      <c r="O20" s="321">
        <v>4363</v>
      </c>
      <c r="P20" s="322">
        <v>3110</v>
      </c>
      <c r="Q20" s="323">
        <v>0</v>
      </c>
      <c r="R20" s="322">
        <v>4</v>
      </c>
      <c r="S20" s="324">
        <f>SUM(O20:R20)</f>
        <v>7477</v>
      </c>
      <c r="T20" s="325">
        <f t="shared" si="5"/>
        <v>0.006341132040908231</v>
      </c>
      <c r="U20" s="326">
        <v>5030</v>
      </c>
      <c r="V20" s="322">
        <v>3634</v>
      </c>
      <c r="W20" s="323">
        <v>0</v>
      </c>
      <c r="X20" s="322">
        <v>3</v>
      </c>
      <c r="Y20" s="324">
        <f>SUM(U20:X20)</f>
        <v>8667</v>
      </c>
      <c r="Z20" s="328">
        <f>IF(ISERROR(S20/Y20-1),"         /0",IF(S20/Y20&gt;5,"  *  ",(S20/Y20-1)))</f>
        <v>-0.13730241144571365</v>
      </c>
    </row>
    <row r="21" spans="1:26" ht="21" customHeight="1">
      <c r="A21" s="369" t="s">
        <v>416</v>
      </c>
      <c r="B21" s="370" t="s">
        <v>417</v>
      </c>
      <c r="C21" s="321">
        <v>2816</v>
      </c>
      <c r="D21" s="322">
        <v>2531</v>
      </c>
      <c r="E21" s="323">
        <v>234</v>
      </c>
      <c r="F21" s="322">
        <v>239</v>
      </c>
      <c r="G21" s="324">
        <f>SUM(C21:F21)</f>
        <v>5820</v>
      </c>
      <c r="H21" s="325">
        <f t="shared" si="1"/>
        <v>0.004935855086008547</v>
      </c>
      <c r="I21" s="326">
        <v>1852</v>
      </c>
      <c r="J21" s="322">
        <v>1819</v>
      </c>
      <c r="K21" s="323">
        <v>10</v>
      </c>
      <c r="L21" s="322">
        <v>3</v>
      </c>
      <c r="M21" s="324">
        <f t="shared" si="2"/>
        <v>3684</v>
      </c>
      <c r="N21" s="327">
        <f>IF(ISERROR(G21/M21-1),"         /0",(G21/M21-1))</f>
        <v>0.5798045602605864</v>
      </c>
      <c r="O21" s="321">
        <v>2816</v>
      </c>
      <c r="P21" s="322">
        <v>2531</v>
      </c>
      <c r="Q21" s="323">
        <v>234</v>
      </c>
      <c r="R21" s="322">
        <v>239</v>
      </c>
      <c r="S21" s="324">
        <f>SUM(O21:R21)</f>
        <v>5820</v>
      </c>
      <c r="T21" s="325">
        <f t="shared" si="5"/>
        <v>0.004935855086008547</v>
      </c>
      <c r="U21" s="326">
        <v>1852</v>
      </c>
      <c r="V21" s="322">
        <v>1819</v>
      </c>
      <c r="W21" s="323">
        <v>10</v>
      </c>
      <c r="X21" s="322">
        <v>3</v>
      </c>
      <c r="Y21" s="324">
        <f>SUM(U21:X21)</f>
        <v>3684</v>
      </c>
      <c r="Z21" s="328">
        <f>IF(ISERROR(S21/Y21-1),"         /0",IF(S21/Y21&gt;5,"  *  ",(S21/Y21-1)))</f>
        <v>0.5798045602605864</v>
      </c>
    </row>
    <row r="22" spans="1:26" ht="21" customHeight="1" thickBot="1">
      <c r="A22" s="371" t="s">
        <v>48</v>
      </c>
      <c r="B22" s="372"/>
      <c r="C22" s="373">
        <v>4025</v>
      </c>
      <c r="D22" s="374">
        <v>3192</v>
      </c>
      <c r="E22" s="375">
        <v>10</v>
      </c>
      <c r="F22" s="374">
        <v>5</v>
      </c>
      <c r="G22" s="376">
        <f>SUM(C22:F22)</f>
        <v>7232</v>
      </c>
      <c r="H22" s="377">
        <f t="shared" si="1"/>
        <v>0.006133351199658731</v>
      </c>
      <c r="I22" s="378">
        <v>4759</v>
      </c>
      <c r="J22" s="374">
        <v>3442</v>
      </c>
      <c r="K22" s="375">
        <v>17</v>
      </c>
      <c r="L22" s="374">
        <v>10</v>
      </c>
      <c r="M22" s="376">
        <f t="shared" si="2"/>
        <v>8228</v>
      </c>
      <c r="N22" s="379">
        <f>IF(ISERROR(G22/M22-1),"         /0",(G22/M22-1))</f>
        <v>-0.12105007292173064</v>
      </c>
      <c r="O22" s="373">
        <v>4025</v>
      </c>
      <c r="P22" s="374">
        <v>3192</v>
      </c>
      <c r="Q22" s="375">
        <v>10</v>
      </c>
      <c r="R22" s="374">
        <v>5</v>
      </c>
      <c r="S22" s="376">
        <f>SUM(O22:R22)</f>
        <v>7232</v>
      </c>
      <c r="T22" s="377">
        <f t="shared" si="5"/>
        <v>0.006133351199658731</v>
      </c>
      <c r="U22" s="378">
        <v>4759</v>
      </c>
      <c r="V22" s="374">
        <v>3442</v>
      </c>
      <c r="W22" s="375">
        <v>17</v>
      </c>
      <c r="X22" s="374">
        <v>10</v>
      </c>
      <c r="Y22" s="376">
        <f>SUM(U22:X22)</f>
        <v>8228</v>
      </c>
      <c r="Z22" s="380">
        <f>IF(ISERROR(S22/Y22-1),"         /0",IF(S22/Y22&gt;5,"  *  ",(S22/Y22-1)))</f>
        <v>-0.12105007292173064</v>
      </c>
    </row>
    <row r="23" spans="1:2" ht="6" customHeight="1" thickTop="1">
      <c r="A23" s="87"/>
      <c r="B23" s="87"/>
    </row>
    <row r="24" spans="1:2" ht="15">
      <c r="A24" s="87" t="s">
        <v>132</v>
      </c>
      <c r="B24" s="87"/>
    </row>
    <row r="25" s="266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7" operator="lessThan" stopIfTrue="1">
      <formula>0</formula>
    </cfRule>
  </conditionalFormatting>
  <conditionalFormatting sqref="N11:N22 Z11:Z22">
    <cfRule type="cellIs" priority="10" dxfId="97" operator="lessThan" stopIfTrue="1">
      <formula>0</formula>
    </cfRule>
    <cfRule type="cellIs" priority="11" dxfId="99" operator="greaterThanOrEqual" stopIfTrue="1">
      <formula>0</formula>
    </cfRule>
  </conditionalFormatting>
  <conditionalFormatting sqref="N9:N10 Z9:Z10">
    <cfRule type="cellIs" priority="6" dxfId="97" operator="lessThan" stopIfTrue="1">
      <formula>0</formula>
    </cfRule>
  </conditionalFormatting>
  <conditionalFormatting sqref="H9:H10">
    <cfRule type="cellIs" priority="5" dxfId="97" operator="lessThan" stopIfTrue="1">
      <formula>0</formula>
    </cfRule>
  </conditionalFormatting>
  <conditionalFormatting sqref="T9:T10">
    <cfRule type="cellIs" priority="4" dxfId="97" operator="lessThan" stopIfTrue="1">
      <formula>0</formula>
    </cfRule>
  </conditionalFormatting>
  <conditionalFormatting sqref="N8 Z8">
    <cfRule type="cellIs" priority="3" dxfId="97" operator="lessThan" stopIfTrue="1">
      <formula>0</formula>
    </cfRule>
  </conditionalFormatting>
  <conditionalFormatting sqref="H8">
    <cfRule type="cellIs" priority="2" dxfId="97" operator="lessThan" stopIfTrue="1">
      <formula>0</formula>
    </cfRule>
  </conditionalFormatting>
  <conditionalFormatting sqref="T8">
    <cfRule type="cellIs" priority="1" dxfId="97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199" customWidth="1"/>
  </cols>
  <sheetData>
    <row r="1" spans="1:8" ht="13.5" thickBot="1">
      <c r="A1" s="198"/>
      <c r="B1" s="198"/>
      <c r="C1" s="198"/>
      <c r="D1" s="198"/>
      <c r="E1" s="198"/>
      <c r="F1" s="198"/>
      <c r="G1" s="198"/>
      <c r="H1" s="198"/>
    </row>
    <row r="2" spans="1:14" ht="31.5" thickTop="1">
      <c r="A2" s="200" t="s">
        <v>150</v>
      </c>
      <c r="B2" s="201"/>
      <c r="M2" s="560" t="s">
        <v>26</v>
      </c>
      <c r="N2" s="560"/>
    </row>
    <row r="3" spans="1:2" ht="25.5">
      <c r="A3" s="202" t="s">
        <v>35</v>
      </c>
      <c r="B3" s="203"/>
    </row>
    <row r="9" spans="1:14" ht="27">
      <c r="A9" s="213" t="s">
        <v>102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</row>
    <row r="10" spans="1:14" ht="15.75">
      <c r="A10" s="20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</row>
    <row r="11" ht="15">
      <c r="A11" s="212" t="s">
        <v>145</v>
      </c>
    </row>
    <row r="12" ht="15">
      <c r="A12" s="212" t="s">
        <v>123</v>
      </c>
    </row>
    <row r="13" ht="15">
      <c r="A13" s="212" t="s">
        <v>124</v>
      </c>
    </row>
    <row r="15" ht="27">
      <c r="A15" s="213" t="s">
        <v>122</v>
      </c>
    </row>
    <row r="17" ht="22.5">
      <c r="A17" s="207" t="s">
        <v>141</v>
      </c>
    </row>
    <row r="18" ht="15">
      <c r="A18" s="212" t="s">
        <v>142</v>
      </c>
    </row>
    <row r="19" spans="1:18" ht="83.25" customHeight="1">
      <c r="A19" s="561" t="s">
        <v>143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</row>
    <row r="22" ht="22.5">
      <c r="A22" s="207" t="s">
        <v>103</v>
      </c>
    </row>
    <row r="24" spans="1:18" ht="30" customHeight="1">
      <c r="A24" s="562" t="s">
        <v>104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</row>
    <row r="25" ht="15.75">
      <c r="A25" s="206"/>
    </row>
    <row r="26" ht="22.5">
      <c r="A26" s="207" t="s">
        <v>105</v>
      </c>
    </row>
    <row r="27" ht="15.75">
      <c r="A27" s="206" t="s">
        <v>106</v>
      </c>
    </row>
    <row r="28" ht="15.75">
      <c r="A28" s="206" t="s">
        <v>107</v>
      </c>
    </row>
    <row r="30" ht="22.5">
      <c r="A30" s="207" t="s">
        <v>133</v>
      </c>
    </row>
    <row r="31" ht="15.75">
      <c r="A31" s="206" t="s">
        <v>134</v>
      </c>
    </row>
    <row r="32" ht="15.75">
      <c r="A32" s="206"/>
    </row>
    <row r="33" ht="22.5">
      <c r="A33" s="207" t="s">
        <v>135</v>
      </c>
    </row>
    <row r="34" ht="15.75">
      <c r="A34" s="206" t="s">
        <v>138</v>
      </c>
    </row>
    <row r="36" ht="22.5">
      <c r="A36" s="207" t="s">
        <v>136</v>
      </c>
    </row>
    <row r="37" ht="15.75">
      <c r="A37" s="206" t="s">
        <v>137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C1">
      <selection activeCell="Y1" sqref="Y1:Z1"/>
    </sheetView>
  </sheetViews>
  <sheetFormatPr defaultColWidth="8.00390625" defaultRowHeight="15"/>
  <cols>
    <col min="1" max="1" width="23.421875" style="86" customWidth="1"/>
    <col min="2" max="2" width="35.421875" style="86" customWidth="1"/>
    <col min="3" max="3" width="9.8515625" style="86" customWidth="1"/>
    <col min="4" max="4" width="12.421875" style="86" bestFit="1" customWidth="1"/>
    <col min="5" max="5" width="8.57421875" style="86" bestFit="1" customWidth="1"/>
    <col min="6" max="6" width="10.57421875" style="86" bestFit="1" customWidth="1"/>
    <col min="7" max="7" width="9.00390625" style="86" customWidth="1"/>
    <col min="8" max="8" width="10.7109375" style="86" customWidth="1"/>
    <col min="9" max="9" width="9.57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11.57421875" style="86" bestFit="1" customWidth="1"/>
    <col min="14" max="14" width="9.421875" style="86" customWidth="1"/>
    <col min="15" max="15" width="9.57421875" style="86" bestFit="1" customWidth="1"/>
    <col min="16" max="16" width="11.140625" style="86" customWidth="1"/>
    <col min="17" max="17" width="9.421875" style="86" customWidth="1"/>
    <col min="18" max="18" width="10.57421875" style="86" bestFit="1" customWidth="1"/>
    <col min="19" max="19" width="9.57421875" style="86" customWidth="1"/>
    <col min="20" max="20" width="10.140625" style="86" customWidth="1"/>
    <col min="21" max="22" width="10.421875" style="86" customWidth="1"/>
    <col min="23" max="23" width="9.421875" style="86" customWidth="1"/>
    <col min="24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6" ht="16.5">
      <c r="A1" s="541" t="s">
        <v>148</v>
      </c>
      <c r="B1" s="537"/>
      <c r="C1" s="537"/>
      <c r="D1" s="537"/>
      <c r="E1" s="537"/>
      <c r="F1" s="537"/>
      <c r="G1" s="537"/>
      <c r="H1" s="537"/>
      <c r="I1" s="537"/>
      <c r="J1" s="266"/>
      <c r="K1" s="266"/>
      <c r="L1" s="266"/>
      <c r="M1" s="266"/>
      <c r="N1" s="266"/>
      <c r="O1" s="266"/>
      <c r="P1" s="266"/>
      <c r="Q1" s="266"/>
      <c r="R1" s="266"/>
      <c r="Y1" s="606" t="s">
        <v>26</v>
      </c>
      <c r="Z1" s="606"/>
    </row>
    <row r="2" spans="1:26" ht="16.5">
      <c r="A2" s="541" t="s">
        <v>149</v>
      </c>
      <c r="B2" s="537"/>
      <c r="C2" s="537"/>
      <c r="D2" s="537"/>
      <c r="E2" s="537"/>
      <c r="F2" s="537"/>
      <c r="G2" s="537"/>
      <c r="H2" s="537"/>
      <c r="I2" s="537"/>
      <c r="J2" s="266"/>
      <c r="K2" s="266"/>
      <c r="L2" s="266"/>
      <c r="M2" s="266"/>
      <c r="N2" s="266"/>
      <c r="O2" s="266"/>
      <c r="P2" s="266"/>
      <c r="Q2" s="266"/>
      <c r="R2" s="266"/>
      <c r="Y2" s="539"/>
      <c r="Z2" s="539"/>
    </row>
    <row r="3" ht="9.75" customHeight="1" thickBot="1"/>
    <row r="4" spans="1:26" ht="24.75" customHeight="1" thickTop="1">
      <c r="A4" s="638" t="s">
        <v>117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40"/>
    </row>
    <row r="5" spans="1:26" ht="21" customHeight="1" thickBot="1">
      <c r="A5" s="650" t="s">
        <v>40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105" customFormat="1" ht="19.5" customHeight="1" thickBot="1" thickTop="1">
      <c r="A6" s="714" t="s">
        <v>113</v>
      </c>
      <c r="B6" s="714" t="s">
        <v>114</v>
      </c>
      <c r="C6" s="729" t="s">
        <v>33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1"/>
      <c r="O6" s="732" t="s">
        <v>32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1"/>
    </row>
    <row r="7" spans="1:26" s="104" customFormat="1" ht="26.25" customHeight="1" thickBot="1">
      <c r="A7" s="715"/>
      <c r="B7" s="715"/>
      <c r="C7" s="723" t="s">
        <v>151</v>
      </c>
      <c r="D7" s="719"/>
      <c r="E7" s="719"/>
      <c r="F7" s="719"/>
      <c r="G7" s="720"/>
      <c r="H7" s="721" t="s">
        <v>31</v>
      </c>
      <c r="I7" s="723" t="s">
        <v>152</v>
      </c>
      <c r="J7" s="719"/>
      <c r="K7" s="719"/>
      <c r="L7" s="719"/>
      <c r="M7" s="720"/>
      <c r="N7" s="721" t="s">
        <v>30</v>
      </c>
      <c r="O7" s="718" t="s">
        <v>153</v>
      </c>
      <c r="P7" s="719"/>
      <c r="Q7" s="719"/>
      <c r="R7" s="719"/>
      <c r="S7" s="720"/>
      <c r="T7" s="721" t="s">
        <v>31</v>
      </c>
      <c r="U7" s="718" t="s">
        <v>154</v>
      </c>
      <c r="V7" s="719"/>
      <c r="W7" s="719"/>
      <c r="X7" s="719"/>
      <c r="Y7" s="720"/>
      <c r="Z7" s="721" t="s">
        <v>30</v>
      </c>
    </row>
    <row r="8" spans="1:26" s="99" customFormat="1" ht="26.25" customHeight="1">
      <c r="A8" s="716"/>
      <c r="B8" s="716"/>
      <c r="C8" s="654" t="s">
        <v>20</v>
      </c>
      <c r="D8" s="649"/>
      <c r="E8" s="645" t="s">
        <v>19</v>
      </c>
      <c r="F8" s="649"/>
      <c r="G8" s="634" t="s">
        <v>15</v>
      </c>
      <c r="H8" s="627"/>
      <c r="I8" s="724" t="s">
        <v>20</v>
      </c>
      <c r="J8" s="649"/>
      <c r="K8" s="645" t="s">
        <v>19</v>
      </c>
      <c r="L8" s="649"/>
      <c r="M8" s="634" t="s">
        <v>15</v>
      </c>
      <c r="N8" s="627"/>
      <c r="O8" s="724" t="s">
        <v>20</v>
      </c>
      <c r="P8" s="649"/>
      <c r="Q8" s="645" t="s">
        <v>19</v>
      </c>
      <c r="R8" s="649"/>
      <c r="S8" s="634" t="s">
        <v>15</v>
      </c>
      <c r="T8" s="627"/>
      <c r="U8" s="724" t="s">
        <v>20</v>
      </c>
      <c r="V8" s="649"/>
      <c r="W8" s="645" t="s">
        <v>19</v>
      </c>
      <c r="X8" s="649"/>
      <c r="Y8" s="634" t="s">
        <v>15</v>
      </c>
      <c r="Z8" s="627"/>
    </row>
    <row r="9" spans="1:26" s="99" customFormat="1" ht="19.5" customHeight="1" thickBot="1">
      <c r="A9" s="717"/>
      <c r="B9" s="717"/>
      <c r="C9" s="102" t="s">
        <v>28</v>
      </c>
      <c r="D9" s="100" t="s">
        <v>27</v>
      </c>
      <c r="E9" s="101" t="s">
        <v>28</v>
      </c>
      <c r="F9" s="211" t="s">
        <v>27</v>
      </c>
      <c r="G9" s="725"/>
      <c r="H9" s="722"/>
      <c r="I9" s="102" t="s">
        <v>28</v>
      </c>
      <c r="J9" s="100" t="s">
        <v>27</v>
      </c>
      <c r="K9" s="101" t="s">
        <v>28</v>
      </c>
      <c r="L9" s="211" t="s">
        <v>27</v>
      </c>
      <c r="M9" s="725"/>
      <c r="N9" s="722"/>
      <c r="O9" s="102" t="s">
        <v>28</v>
      </c>
      <c r="P9" s="100" t="s">
        <v>27</v>
      </c>
      <c r="Q9" s="101" t="s">
        <v>28</v>
      </c>
      <c r="R9" s="211" t="s">
        <v>27</v>
      </c>
      <c r="S9" s="725"/>
      <c r="T9" s="722"/>
      <c r="U9" s="102" t="s">
        <v>28</v>
      </c>
      <c r="V9" s="100" t="s">
        <v>27</v>
      </c>
      <c r="W9" s="101" t="s">
        <v>28</v>
      </c>
      <c r="X9" s="211" t="s">
        <v>27</v>
      </c>
      <c r="Y9" s="725"/>
      <c r="Z9" s="722"/>
    </row>
    <row r="10" spans="1:26" s="553" customFormat="1" ht="18" customHeight="1" thickBot="1" thickTop="1">
      <c r="A10" s="542" t="s">
        <v>22</v>
      </c>
      <c r="B10" s="543"/>
      <c r="C10" s="544">
        <f>SUM(C11:C15)</f>
        <v>22030.24600000001</v>
      </c>
      <c r="D10" s="545">
        <f>SUM(D11:D15)</f>
        <v>11446.323000000004</v>
      </c>
      <c r="E10" s="546">
        <f>SUM(E11:E15)</f>
        <v>15825.178999999998</v>
      </c>
      <c r="F10" s="545">
        <f>SUM(F11:F15)</f>
        <v>4884.178000000001</v>
      </c>
      <c r="G10" s="547">
        <f aca="true" t="shared" si="0" ref="G10:G15">SUM(C10:F10)</f>
        <v>54185.926000000014</v>
      </c>
      <c r="H10" s="548">
        <f aca="true" t="shared" si="1" ref="H10:H15">G10/$G$10</f>
        <v>1</v>
      </c>
      <c r="I10" s="549">
        <f>SUM(I11:I15)</f>
        <v>23957.267</v>
      </c>
      <c r="J10" s="545">
        <f>SUM(J11:J15)</f>
        <v>13194.999000000003</v>
      </c>
      <c r="K10" s="546">
        <f>SUM(K11:K15)</f>
        <v>10316.453000000001</v>
      </c>
      <c r="L10" s="545">
        <f>SUM(L11:L15)</f>
        <v>3650.6160000000004</v>
      </c>
      <c r="M10" s="547">
        <f aca="true" t="shared" si="2" ref="M10:M15">SUM(I10:L10)</f>
        <v>51119.33500000001</v>
      </c>
      <c r="N10" s="550">
        <f aca="true" t="shared" si="3" ref="N10:N15">IF(ISERROR(G10/M10-1),"         /0",(G10/M10-1))</f>
        <v>0.05998886722607022</v>
      </c>
      <c r="O10" s="551">
        <f>SUM(O11:O15)</f>
        <v>22030.24600000001</v>
      </c>
      <c r="P10" s="545">
        <f>SUM(P11:P15)</f>
        <v>11446.323000000004</v>
      </c>
      <c r="Q10" s="546">
        <f>SUM(Q11:Q15)</f>
        <v>15825.178999999998</v>
      </c>
      <c r="R10" s="545">
        <f>SUM(R11:R15)</f>
        <v>4884.178000000001</v>
      </c>
      <c r="S10" s="547">
        <f aca="true" t="shared" si="4" ref="S10:S15">SUM(O10:R10)</f>
        <v>54185.926000000014</v>
      </c>
      <c r="T10" s="548">
        <f aca="true" t="shared" si="5" ref="T10:T15">S10/$S$10</f>
        <v>1</v>
      </c>
      <c r="U10" s="549">
        <f>SUM(U11:U15)</f>
        <v>23957.267</v>
      </c>
      <c r="V10" s="545">
        <f>SUM(V11:V15)</f>
        <v>13194.999000000003</v>
      </c>
      <c r="W10" s="546">
        <f>SUM(W11:W15)</f>
        <v>10316.453000000001</v>
      </c>
      <c r="X10" s="545">
        <f>SUM(X11:X15)</f>
        <v>3650.6160000000004</v>
      </c>
      <c r="Y10" s="547">
        <f aca="true" t="shared" si="6" ref="Y10:Y15">SUM(U10:X10)</f>
        <v>51119.33500000001</v>
      </c>
      <c r="Z10" s="552">
        <f>IF(ISERROR(S10/Y10-1),"         /0",(S10/Y10-1))</f>
        <v>0.05998886722607022</v>
      </c>
    </row>
    <row r="11" spans="1:26" ht="21.75" customHeight="1" thickTop="1">
      <c r="A11" s="359" t="s">
        <v>394</v>
      </c>
      <c r="B11" s="360" t="s">
        <v>395</v>
      </c>
      <c r="C11" s="361">
        <v>17845.494000000006</v>
      </c>
      <c r="D11" s="362">
        <v>10411.173000000006</v>
      </c>
      <c r="E11" s="363">
        <v>13476.614999999998</v>
      </c>
      <c r="F11" s="362">
        <v>4604.902000000001</v>
      </c>
      <c r="G11" s="364">
        <f t="shared" si="0"/>
        <v>46338.18400000001</v>
      </c>
      <c r="H11" s="365">
        <f t="shared" si="1"/>
        <v>0.8551701045027817</v>
      </c>
      <c r="I11" s="366">
        <v>18752.372</v>
      </c>
      <c r="J11" s="362">
        <v>11216.428000000005</v>
      </c>
      <c r="K11" s="363">
        <v>9198.748</v>
      </c>
      <c r="L11" s="362">
        <v>2957.222</v>
      </c>
      <c r="M11" s="364">
        <f t="shared" si="2"/>
        <v>42124.770000000004</v>
      </c>
      <c r="N11" s="367">
        <f t="shared" si="3"/>
        <v>0.10002224344489008</v>
      </c>
      <c r="O11" s="361">
        <v>17845.494000000006</v>
      </c>
      <c r="P11" s="362">
        <v>10411.173000000006</v>
      </c>
      <c r="Q11" s="363">
        <v>13476.614999999998</v>
      </c>
      <c r="R11" s="362">
        <v>4604.902000000001</v>
      </c>
      <c r="S11" s="364">
        <f t="shared" si="4"/>
        <v>46338.18400000001</v>
      </c>
      <c r="T11" s="365">
        <f t="shared" si="5"/>
        <v>0.8551701045027817</v>
      </c>
      <c r="U11" s="366">
        <v>18752.372</v>
      </c>
      <c r="V11" s="362">
        <v>11216.428000000005</v>
      </c>
      <c r="W11" s="363">
        <v>9198.748</v>
      </c>
      <c r="X11" s="362">
        <v>2957.222</v>
      </c>
      <c r="Y11" s="364">
        <f t="shared" si="6"/>
        <v>42124.770000000004</v>
      </c>
      <c r="Z11" s="368">
        <f>IF(ISERROR(S11/Y11-1),"         /0",IF(S11/Y11&gt;5,"  *  ",(S11/Y11-1)))</f>
        <v>0.10002224344489008</v>
      </c>
    </row>
    <row r="12" spans="1:26" ht="21.75" customHeight="1">
      <c r="A12" s="369" t="s">
        <v>396</v>
      </c>
      <c r="B12" s="370" t="s">
        <v>397</v>
      </c>
      <c r="C12" s="321">
        <v>4014.343</v>
      </c>
      <c r="D12" s="322">
        <v>416.675</v>
      </c>
      <c r="E12" s="323">
        <v>2348.234</v>
      </c>
      <c r="F12" s="322">
        <v>222.421</v>
      </c>
      <c r="G12" s="324">
        <f>SUM(C12:F12)</f>
        <v>7001.673000000001</v>
      </c>
      <c r="H12" s="325">
        <f>G12/$G$10</f>
        <v>0.129215711843699</v>
      </c>
      <c r="I12" s="326">
        <v>5020.843</v>
      </c>
      <c r="J12" s="322">
        <v>1457.248</v>
      </c>
      <c r="K12" s="323">
        <v>1116.672</v>
      </c>
      <c r="L12" s="322">
        <v>688.2360000000001</v>
      </c>
      <c r="M12" s="324">
        <f>SUM(I12:L12)</f>
        <v>8282.999000000002</v>
      </c>
      <c r="N12" s="327">
        <f t="shared" si="3"/>
        <v>-0.15469348722606402</v>
      </c>
      <c r="O12" s="321">
        <v>4014.343</v>
      </c>
      <c r="P12" s="322">
        <v>416.675</v>
      </c>
      <c r="Q12" s="323">
        <v>2348.234</v>
      </c>
      <c r="R12" s="322">
        <v>222.421</v>
      </c>
      <c r="S12" s="324">
        <f>SUM(O12:R12)</f>
        <v>7001.673000000001</v>
      </c>
      <c r="T12" s="325">
        <f>S12/$S$10</f>
        <v>0.129215711843699</v>
      </c>
      <c r="U12" s="326">
        <v>5020.843</v>
      </c>
      <c r="V12" s="322">
        <v>1457.248</v>
      </c>
      <c r="W12" s="323">
        <v>1116.672</v>
      </c>
      <c r="X12" s="322">
        <v>688.2360000000001</v>
      </c>
      <c r="Y12" s="324">
        <f>SUM(U12:X12)</f>
        <v>8282.999000000002</v>
      </c>
      <c r="Z12" s="328">
        <f>IF(ISERROR(S12/Y12-1),"         /0",IF(S12/Y12&gt;5,"  *  ",(S12/Y12-1)))</f>
        <v>-0.15469348722606402</v>
      </c>
    </row>
    <row r="13" spans="1:26" ht="21.75" customHeight="1">
      <c r="A13" s="369" t="s">
        <v>400</v>
      </c>
      <c r="B13" s="370" t="s">
        <v>401</v>
      </c>
      <c r="C13" s="321">
        <v>90.504</v>
      </c>
      <c r="D13" s="322">
        <v>375.02599999999995</v>
      </c>
      <c r="E13" s="323">
        <v>0</v>
      </c>
      <c r="F13" s="322">
        <v>0</v>
      </c>
      <c r="G13" s="324">
        <f>SUM(C13:F13)</f>
        <v>465.53</v>
      </c>
      <c r="H13" s="325">
        <f>G13/$G$10</f>
        <v>0.00859134528770441</v>
      </c>
      <c r="I13" s="326">
        <v>95.782</v>
      </c>
      <c r="J13" s="322">
        <v>350.113</v>
      </c>
      <c r="K13" s="323">
        <v>0</v>
      </c>
      <c r="L13" s="322">
        <v>0</v>
      </c>
      <c r="M13" s="324">
        <f>SUM(I13:L13)</f>
        <v>445.895</v>
      </c>
      <c r="N13" s="327">
        <f t="shared" si="3"/>
        <v>0.04403503066865522</v>
      </c>
      <c r="O13" s="321">
        <v>90.504</v>
      </c>
      <c r="P13" s="322">
        <v>375.02599999999995</v>
      </c>
      <c r="Q13" s="323">
        <v>0</v>
      </c>
      <c r="R13" s="322">
        <v>0</v>
      </c>
      <c r="S13" s="324">
        <f>SUM(O13:R13)</f>
        <v>465.53</v>
      </c>
      <c r="T13" s="325">
        <f>S13/$S$10</f>
        <v>0.00859134528770441</v>
      </c>
      <c r="U13" s="326">
        <v>95.782</v>
      </c>
      <c r="V13" s="322">
        <v>350.113</v>
      </c>
      <c r="W13" s="323">
        <v>0</v>
      </c>
      <c r="X13" s="322">
        <v>0</v>
      </c>
      <c r="Y13" s="324">
        <f>SUM(U13:X13)</f>
        <v>445.895</v>
      </c>
      <c r="Z13" s="328">
        <f>IF(ISERROR(S13/Y13-1),"         /0",IF(S13/Y13&gt;5,"  *  ",(S13/Y13-1)))</f>
        <v>0.04403503066865522</v>
      </c>
    </row>
    <row r="14" spans="1:26" ht="21.75" customHeight="1">
      <c r="A14" s="369" t="s">
        <v>404</v>
      </c>
      <c r="B14" s="370" t="s">
        <v>405</v>
      </c>
      <c r="C14" s="321">
        <v>59.524</v>
      </c>
      <c r="D14" s="322">
        <v>230.64000000000001</v>
      </c>
      <c r="E14" s="323">
        <v>0</v>
      </c>
      <c r="F14" s="322">
        <v>56.355</v>
      </c>
      <c r="G14" s="324">
        <f>SUM(C14:F14)</f>
        <v>346.519</v>
      </c>
      <c r="H14" s="325">
        <f>G14/$G$10</f>
        <v>0.006395000059609573</v>
      </c>
      <c r="I14" s="326">
        <v>78.001</v>
      </c>
      <c r="J14" s="322">
        <v>161.47</v>
      </c>
      <c r="K14" s="323">
        <v>0.27</v>
      </c>
      <c r="L14" s="322">
        <v>0.02</v>
      </c>
      <c r="M14" s="324">
        <f>SUM(I14:L14)</f>
        <v>239.76100000000002</v>
      </c>
      <c r="N14" s="327">
        <f t="shared" si="3"/>
        <v>0.4452684131280733</v>
      </c>
      <c r="O14" s="321">
        <v>59.524</v>
      </c>
      <c r="P14" s="322">
        <v>230.64000000000001</v>
      </c>
      <c r="Q14" s="323">
        <v>0</v>
      </c>
      <c r="R14" s="322">
        <v>56.355</v>
      </c>
      <c r="S14" s="324">
        <f>SUM(O14:R14)</f>
        <v>346.519</v>
      </c>
      <c r="T14" s="325">
        <f>S14/$S$10</f>
        <v>0.006395000059609573</v>
      </c>
      <c r="U14" s="326">
        <v>78.001</v>
      </c>
      <c r="V14" s="322">
        <v>161.47</v>
      </c>
      <c r="W14" s="323">
        <v>0.27</v>
      </c>
      <c r="X14" s="322">
        <v>0.02</v>
      </c>
      <c r="Y14" s="324">
        <f>SUM(U14:X14)</f>
        <v>239.76100000000002</v>
      </c>
      <c r="Z14" s="328">
        <f>IF(ISERROR(S14/Y14-1),"         /0",IF(S14/Y14&gt;5,"  *  ",(S14/Y14-1)))</f>
        <v>0.4452684131280733</v>
      </c>
    </row>
    <row r="15" spans="1:26" ht="21.75" customHeight="1" thickBot="1">
      <c r="A15" s="371" t="s">
        <v>48</v>
      </c>
      <c r="B15" s="372"/>
      <c r="C15" s="373">
        <v>20.381</v>
      </c>
      <c r="D15" s="374">
        <v>12.809</v>
      </c>
      <c r="E15" s="375">
        <v>0.33</v>
      </c>
      <c r="F15" s="374">
        <v>0.5</v>
      </c>
      <c r="G15" s="376">
        <f t="shared" si="0"/>
        <v>34.019999999999996</v>
      </c>
      <c r="H15" s="377">
        <f t="shared" si="1"/>
        <v>0.000627838306205194</v>
      </c>
      <c r="I15" s="378">
        <v>10.269</v>
      </c>
      <c r="J15" s="374">
        <v>9.74</v>
      </c>
      <c r="K15" s="375">
        <v>0.763</v>
      </c>
      <c r="L15" s="374">
        <v>5.138</v>
      </c>
      <c r="M15" s="376">
        <f t="shared" si="2"/>
        <v>25.910000000000004</v>
      </c>
      <c r="N15" s="379">
        <f t="shared" si="3"/>
        <v>0.31300656117329173</v>
      </c>
      <c r="O15" s="373">
        <v>20.381</v>
      </c>
      <c r="P15" s="374">
        <v>12.809</v>
      </c>
      <c r="Q15" s="375">
        <v>0.33</v>
      </c>
      <c r="R15" s="374">
        <v>0.5</v>
      </c>
      <c r="S15" s="376">
        <f t="shared" si="4"/>
        <v>34.019999999999996</v>
      </c>
      <c r="T15" s="377">
        <f t="shared" si="5"/>
        <v>0.000627838306205194</v>
      </c>
      <c r="U15" s="378">
        <v>10.269</v>
      </c>
      <c r="V15" s="374">
        <v>9.74</v>
      </c>
      <c r="W15" s="375">
        <v>0.763</v>
      </c>
      <c r="X15" s="374">
        <v>5.138</v>
      </c>
      <c r="Y15" s="376">
        <f t="shared" si="6"/>
        <v>25.910000000000004</v>
      </c>
      <c r="Z15" s="380">
        <f>IF(ISERROR(S15/Y15-1),"         /0",IF(S15/Y15&gt;5,"  *  ",(S15/Y15-1)))</f>
        <v>0.31300656117329173</v>
      </c>
    </row>
    <row r="16" spans="1:2" ht="8.25" customHeight="1" thickTop="1">
      <c r="A16" s="87"/>
      <c r="B16" s="87"/>
    </row>
    <row r="17" spans="1:2" ht="15">
      <c r="A17" s="79" t="s">
        <v>37</v>
      </c>
      <c r="B17" s="87"/>
    </row>
    <row r="18" ht="14.25">
      <c r="A18" s="6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7" operator="lessThan" stopIfTrue="1">
      <formula>0</formula>
    </cfRule>
  </conditionalFormatting>
  <conditionalFormatting sqref="N10:N15 Z10:Z15">
    <cfRule type="cellIs" priority="13" dxfId="97" operator="lessThan" stopIfTrue="1">
      <formula>0</formula>
    </cfRule>
    <cfRule type="cellIs" priority="14" dxfId="99" operator="greaterThanOrEqual" stopIfTrue="1">
      <formula>0</formula>
    </cfRule>
  </conditionalFormatting>
  <conditionalFormatting sqref="N6:N9 Z6:Z9">
    <cfRule type="cellIs" priority="3" dxfId="97" operator="lessThan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N31" sqref="N31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3" t="s">
        <v>26</v>
      </c>
      <c r="O1" s="563"/>
    </row>
    <row r="2" ht="5.25" customHeight="1"/>
    <row r="3" ht="4.5" customHeight="1" thickBot="1"/>
    <row r="4" spans="1:15" ht="13.5" customHeight="1" thickTop="1">
      <c r="A4" s="572" t="s">
        <v>25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4"/>
    </row>
    <row r="5" spans="1:15" ht="12.75" customHeight="1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7"/>
    </row>
    <row r="6" spans="1:15" ht="5.25" customHeight="1" thickBot="1">
      <c r="A6" s="514"/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6"/>
    </row>
    <row r="7" spans="1:15" ht="16.5" customHeight="1" thickTop="1">
      <c r="A7" s="517"/>
      <c r="B7" s="518"/>
      <c r="C7" s="564" t="s">
        <v>24</v>
      </c>
      <c r="D7" s="565"/>
      <c r="E7" s="566"/>
      <c r="F7" s="587" t="s">
        <v>23</v>
      </c>
      <c r="G7" s="588"/>
      <c r="H7" s="588"/>
      <c r="I7" s="588"/>
      <c r="J7" s="588"/>
      <c r="K7" s="588"/>
      <c r="L7" s="588"/>
      <c r="M7" s="588"/>
      <c r="N7" s="588"/>
      <c r="O7" s="567" t="s">
        <v>22</v>
      </c>
    </row>
    <row r="8" spans="1:15" ht="3.75" customHeight="1" thickBot="1">
      <c r="A8" s="519"/>
      <c r="B8" s="520"/>
      <c r="C8" s="521"/>
      <c r="D8" s="522"/>
      <c r="E8" s="523"/>
      <c r="F8" s="589"/>
      <c r="G8" s="590"/>
      <c r="H8" s="590"/>
      <c r="I8" s="590"/>
      <c r="J8" s="590"/>
      <c r="K8" s="590"/>
      <c r="L8" s="590"/>
      <c r="M8" s="590"/>
      <c r="N8" s="590"/>
      <c r="O8" s="568"/>
    </row>
    <row r="9" spans="1:15" ht="21.75" customHeight="1" thickBot="1" thickTop="1">
      <c r="A9" s="581" t="s">
        <v>21</v>
      </c>
      <c r="B9" s="582"/>
      <c r="C9" s="583" t="s">
        <v>20</v>
      </c>
      <c r="D9" s="585" t="s">
        <v>19</v>
      </c>
      <c r="E9" s="570" t="s">
        <v>15</v>
      </c>
      <c r="F9" s="564" t="s">
        <v>20</v>
      </c>
      <c r="G9" s="565"/>
      <c r="H9" s="565"/>
      <c r="I9" s="564" t="s">
        <v>19</v>
      </c>
      <c r="J9" s="565"/>
      <c r="K9" s="566"/>
      <c r="L9" s="524" t="s">
        <v>18</v>
      </c>
      <c r="M9" s="525"/>
      <c r="N9" s="525"/>
      <c r="O9" s="568"/>
    </row>
    <row r="10" spans="1:15" s="59" customFormat="1" ht="18.75" customHeight="1" thickBot="1">
      <c r="A10" s="526"/>
      <c r="B10" s="527"/>
      <c r="C10" s="584"/>
      <c r="D10" s="586"/>
      <c r="E10" s="571"/>
      <c r="F10" s="528" t="s">
        <v>17</v>
      </c>
      <c r="G10" s="529" t="s">
        <v>16</v>
      </c>
      <c r="H10" s="530" t="s">
        <v>15</v>
      </c>
      <c r="I10" s="528" t="s">
        <v>17</v>
      </c>
      <c r="J10" s="529" t="s">
        <v>16</v>
      </c>
      <c r="K10" s="531" t="s">
        <v>15</v>
      </c>
      <c r="L10" s="528" t="s">
        <v>17</v>
      </c>
      <c r="M10" s="532" t="s">
        <v>16</v>
      </c>
      <c r="N10" s="531" t="s">
        <v>15</v>
      </c>
      <c r="O10" s="569"/>
    </row>
    <row r="11" spans="1:15" s="58" customFormat="1" ht="18.75" customHeight="1" thickTop="1">
      <c r="A11" s="578">
        <v>2017</v>
      </c>
      <c r="B11" s="273" t="s">
        <v>5</v>
      </c>
      <c r="C11" s="249">
        <v>2003813</v>
      </c>
      <c r="D11" s="250">
        <v>73533</v>
      </c>
      <c r="E11" s="502">
        <f aca="true" t="shared" si="0" ref="E11:E24">D11+C11</f>
        <v>2077346</v>
      </c>
      <c r="F11" s="249">
        <v>563580</v>
      </c>
      <c r="G11" s="251">
        <v>548420</v>
      </c>
      <c r="H11" s="252">
        <f aca="true" t="shared" si="1" ref="H11:H22">G11+F11</f>
        <v>1112000</v>
      </c>
      <c r="I11" s="253">
        <v>2837</v>
      </c>
      <c r="J11" s="254">
        <v>3208</v>
      </c>
      <c r="K11" s="255">
        <f aca="true" t="shared" si="2" ref="K11:K22">J11+I11</f>
        <v>6045</v>
      </c>
      <c r="L11" s="256">
        <f aca="true" t="shared" si="3" ref="L11:L24">I11+F11</f>
        <v>566417</v>
      </c>
      <c r="M11" s="257">
        <f aca="true" t="shared" si="4" ref="M11:M24">J11+G11</f>
        <v>551628</v>
      </c>
      <c r="N11" s="502">
        <f aca="true" t="shared" si="5" ref="N11:N24">K11+H11</f>
        <v>1118045</v>
      </c>
      <c r="O11" s="481">
        <f aca="true" t="shared" si="6" ref="O11:O24">N11+E11</f>
        <v>3195391</v>
      </c>
    </row>
    <row r="12" spans="1:15" ht="18.75" customHeight="1">
      <c r="A12" s="579"/>
      <c r="B12" s="273" t="s">
        <v>4</v>
      </c>
      <c r="C12" s="46">
        <v>1732756</v>
      </c>
      <c r="D12" s="54">
        <v>59977</v>
      </c>
      <c r="E12" s="503">
        <f t="shared" si="0"/>
        <v>1792733</v>
      </c>
      <c r="F12" s="46">
        <v>437567</v>
      </c>
      <c r="G12" s="44">
        <v>429472</v>
      </c>
      <c r="H12" s="49">
        <f t="shared" si="1"/>
        <v>867039</v>
      </c>
      <c r="I12" s="52">
        <v>280</v>
      </c>
      <c r="J12" s="51">
        <v>274</v>
      </c>
      <c r="K12" s="50">
        <f t="shared" si="2"/>
        <v>554</v>
      </c>
      <c r="L12" s="208">
        <f t="shared" si="3"/>
        <v>437847</v>
      </c>
      <c r="M12" s="230">
        <f t="shared" si="4"/>
        <v>429746</v>
      </c>
      <c r="N12" s="503">
        <f t="shared" si="5"/>
        <v>867593</v>
      </c>
      <c r="O12" s="482">
        <f t="shared" si="6"/>
        <v>2660326</v>
      </c>
    </row>
    <row r="13" spans="1:15" ht="18.75" customHeight="1">
      <c r="A13" s="579"/>
      <c r="B13" s="273" t="s">
        <v>3</v>
      </c>
      <c r="C13" s="46">
        <v>1924243</v>
      </c>
      <c r="D13" s="54">
        <v>61131</v>
      </c>
      <c r="E13" s="503">
        <f t="shared" si="0"/>
        <v>1985374</v>
      </c>
      <c r="F13" s="46">
        <v>491536</v>
      </c>
      <c r="G13" s="44">
        <v>445247</v>
      </c>
      <c r="H13" s="49">
        <f t="shared" si="1"/>
        <v>936783</v>
      </c>
      <c r="I13" s="208">
        <v>262</v>
      </c>
      <c r="J13" s="51">
        <v>139</v>
      </c>
      <c r="K13" s="50">
        <f t="shared" si="2"/>
        <v>401</v>
      </c>
      <c r="L13" s="208">
        <f t="shared" si="3"/>
        <v>491798</v>
      </c>
      <c r="M13" s="230">
        <f t="shared" si="4"/>
        <v>445386</v>
      </c>
      <c r="N13" s="503">
        <f t="shared" si="5"/>
        <v>937184</v>
      </c>
      <c r="O13" s="482">
        <f t="shared" si="6"/>
        <v>2922558</v>
      </c>
    </row>
    <row r="14" spans="1:15" ht="18.75" customHeight="1">
      <c r="A14" s="579"/>
      <c r="B14" s="273" t="s">
        <v>14</v>
      </c>
      <c r="C14" s="46">
        <v>1857959</v>
      </c>
      <c r="D14" s="54">
        <v>60472</v>
      </c>
      <c r="E14" s="503">
        <f t="shared" si="0"/>
        <v>1918431</v>
      </c>
      <c r="F14" s="46">
        <v>497147</v>
      </c>
      <c r="G14" s="44">
        <v>488424</v>
      </c>
      <c r="H14" s="49">
        <f t="shared" si="1"/>
        <v>985571</v>
      </c>
      <c r="I14" s="52">
        <v>1364</v>
      </c>
      <c r="J14" s="51">
        <v>1691</v>
      </c>
      <c r="K14" s="50">
        <f t="shared" si="2"/>
        <v>3055</v>
      </c>
      <c r="L14" s="208">
        <f t="shared" si="3"/>
        <v>498511</v>
      </c>
      <c r="M14" s="230">
        <f t="shared" si="4"/>
        <v>490115</v>
      </c>
      <c r="N14" s="503">
        <f t="shared" si="5"/>
        <v>988626</v>
      </c>
      <c r="O14" s="482">
        <f t="shared" si="6"/>
        <v>2907057</v>
      </c>
    </row>
    <row r="15" spans="1:15" s="58" customFormat="1" ht="18.75" customHeight="1">
      <c r="A15" s="579"/>
      <c r="B15" s="273" t="s">
        <v>13</v>
      </c>
      <c r="C15" s="46">
        <v>1873806</v>
      </c>
      <c r="D15" s="54">
        <v>69218</v>
      </c>
      <c r="E15" s="503">
        <f t="shared" si="0"/>
        <v>1943024</v>
      </c>
      <c r="F15" s="46">
        <v>484076</v>
      </c>
      <c r="G15" s="44">
        <v>466828</v>
      </c>
      <c r="H15" s="49">
        <f t="shared" si="1"/>
        <v>950904</v>
      </c>
      <c r="I15" s="52">
        <v>1048</v>
      </c>
      <c r="J15" s="51">
        <v>973</v>
      </c>
      <c r="K15" s="50">
        <f t="shared" si="2"/>
        <v>2021</v>
      </c>
      <c r="L15" s="208">
        <f t="shared" si="3"/>
        <v>485124</v>
      </c>
      <c r="M15" s="230">
        <f t="shared" si="4"/>
        <v>467801</v>
      </c>
      <c r="N15" s="503">
        <f t="shared" si="5"/>
        <v>952925</v>
      </c>
      <c r="O15" s="482">
        <f t="shared" si="6"/>
        <v>2895949</v>
      </c>
    </row>
    <row r="16" spans="1:15" s="219" customFormat="1" ht="18.75" customHeight="1">
      <c r="A16" s="579"/>
      <c r="B16" s="274" t="s">
        <v>12</v>
      </c>
      <c r="C16" s="46">
        <v>1975221</v>
      </c>
      <c r="D16" s="54">
        <v>71989</v>
      </c>
      <c r="E16" s="503">
        <f t="shared" si="0"/>
        <v>2047210</v>
      </c>
      <c r="F16" s="46">
        <v>531637</v>
      </c>
      <c r="G16" s="44">
        <v>496308</v>
      </c>
      <c r="H16" s="49">
        <f t="shared" si="1"/>
        <v>1027945</v>
      </c>
      <c r="I16" s="52">
        <v>2155</v>
      </c>
      <c r="J16" s="51">
        <v>1720</v>
      </c>
      <c r="K16" s="50">
        <f t="shared" si="2"/>
        <v>3875</v>
      </c>
      <c r="L16" s="208">
        <f t="shared" si="3"/>
        <v>533792</v>
      </c>
      <c r="M16" s="230">
        <f t="shared" si="4"/>
        <v>498028</v>
      </c>
      <c r="N16" s="503">
        <f t="shared" si="5"/>
        <v>1031820</v>
      </c>
      <c r="O16" s="482">
        <f t="shared" si="6"/>
        <v>3079030</v>
      </c>
    </row>
    <row r="17" spans="1:15" s="222" customFormat="1" ht="18.75" customHeight="1">
      <c r="A17" s="579"/>
      <c r="B17" s="273" t="s">
        <v>11</v>
      </c>
      <c r="C17" s="46">
        <v>2072341</v>
      </c>
      <c r="D17" s="54">
        <v>76787</v>
      </c>
      <c r="E17" s="503">
        <f t="shared" si="0"/>
        <v>2149128</v>
      </c>
      <c r="F17" s="46">
        <v>514533</v>
      </c>
      <c r="G17" s="44">
        <v>596575</v>
      </c>
      <c r="H17" s="49">
        <f t="shared" si="1"/>
        <v>1111108</v>
      </c>
      <c r="I17" s="52">
        <v>922</v>
      </c>
      <c r="J17" s="51">
        <v>2024</v>
      </c>
      <c r="K17" s="50">
        <f t="shared" si="2"/>
        <v>2946</v>
      </c>
      <c r="L17" s="208">
        <f t="shared" si="3"/>
        <v>515455</v>
      </c>
      <c r="M17" s="230">
        <f t="shared" si="4"/>
        <v>598599</v>
      </c>
      <c r="N17" s="503">
        <f t="shared" si="5"/>
        <v>1114054</v>
      </c>
      <c r="O17" s="482">
        <f t="shared" si="6"/>
        <v>3263182</v>
      </c>
    </row>
    <row r="18" spans="1:15" s="229" customFormat="1" ht="18.75" customHeight="1">
      <c r="A18" s="579"/>
      <c r="B18" s="273" t="s">
        <v>10</v>
      </c>
      <c r="C18" s="46">
        <v>2055983</v>
      </c>
      <c r="D18" s="54">
        <v>84213</v>
      </c>
      <c r="E18" s="503">
        <f t="shared" si="0"/>
        <v>2140196</v>
      </c>
      <c r="F18" s="46">
        <v>551803</v>
      </c>
      <c r="G18" s="44">
        <v>544738</v>
      </c>
      <c r="H18" s="49">
        <f t="shared" si="1"/>
        <v>1096541</v>
      </c>
      <c r="I18" s="52">
        <v>2006</v>
      </c>
      <c r="J18" s="51">
        <v>1393</v>
      </c>
      <c r="K18" s="50">
        <f t="shared" si="2"/>
        <v>3399</v>
      </c>
      <c r="L18" s="208">
        <f t="shared" si="3"/>
        <v>553809</v>
      </c>
      <c r="M18" s="230">
        <f t="shared" si="4"/>
        <v>546131</v>
      </c>
      <c r="N18" s="503">
        <f t="shared" si="5"/>
        <v>1099940</v>
      </c>
      <c r="O18" s="482">
        <f t="shared" si="6"/>
        <v>3240136</v>
      </c>
    </row>
    <row r="19" spans="1:15" ht="18.75" customHeight="1">
      <c r="A19" s="579"/>
      <c r="B19" s="273" t="s">
        <v>9</v>
      </c>
      <c r="C19" s="46">
        <v>1724103</v>
      </c>
      <c r="D19" s="54">
        <v>70793</v>
      </c>
      <c r="E19" s="503">
        <f t="shared" si="0"/>
        <v>1794896</v>
      </c>
      <c r="F19" s="46">
        <v>487753</v>
      </c>
      <c r="G19" s="44">
        <v>466159</v>
      </c>
      <c r="H19" s="49">
        <f t="shared" si="1"/>
        <v>953912</v>
      </c>
      <c r="I19" s="52">
        <v>1282</v>
      </c>
      <c r="J19" s="51">
        <v>1763</v>
      </c>
      <c r="K19" s="50">
        <f t="shared" si="2"/>
        <v>3045</v>
      </c>
      <c r="L19" s="208">
        <f t="shared" si="3"/>
        <v>489035</v>
      </c>
      <c r="M19" s="230">
        <f t="shared" si="4"/>
        <v>467922</v>
      </c>
      <c r="N19" s="503">
        <f t="shared" si="5"/>
        <v>956957</v>
      </c>
      <c r="O19" s="482">
        <f t="shared" si="6"/>
        <v>2751853</v>
      </c>
    </row>
    <row r="20" spans="1:15" s="237" customFormat="1" ht="18.75" customHeight="1">
      <c r="A20" s="579"/>
      <c r="B20" s="273" t="s">
        <v>8</v>
      </c>
      <c r="C20" s="46">
        <v>1548884</v>
      </c>
      <c r="D20" s="54">
        <v>141417</v>
      </c>
      <c r="E20" s="503">
        <f t="shared" si="0"/>
        <v>1690301</v>
      </c>
      <c r="F20" s="46">
        <v>497508</v>
      </c>
      <c r="G20" s="44">
        <v>514641</v>
      </c>
      <c r="H20" s="49">
        <f t="shared" si="1"/>
        <v>1012149</v>
      </c>
      <c r="I20" s="52">
        <v>3886</v>
      </c>
      <c r="J20" s="51">
        <v>1901</v>
      </c>
      <c r="K20" s="50">
        <f t="shared" si="2"/>
        <v>5787</v>
      </c>
      <c r="L20" s="208">
        <f t="shared" si="3"/>
        <v>501394</v>
      </c>
      <c r="M20" s="230">
        <f t="shared" si="4"/>
        <v>516542</v>
      </c>
      <c r="N20" s="503">
        <f t="shared" si="5"/>
        <v>1017936</v>
      </c>
      <c r="O20" s="482">
        <f t="shared" si="6"/>
        <v>2708237</v>
      </c>
    </row>
    <row r="21" spans="1:15" s="48" customFormat="1" ht="18.75" customHeight="1">
      <c r="A21" s="579"/>
      <c r="B21" s="273" t="s">
        <v>7</v>
      </c>
      <c r="C21" s="46">
        <v>1749129</v>
      </c>
      <c r="D21" s="54">
        <v>82803</v>
      </c>
      <c r="E21" s="503">
        <f t="shared" si="0"/>
        <v>1831932</v>
      </c>
      <c r="F21" s="46">
        <v>497435</v>
      </c>
      <c r="G21" s="44">
        <v>518410</v>
      </c>
      <c r="H21" s="49">
        <f t="shared" si="1"/>
        <v>1015845</v>
      </c>
      <c r="I21" s="52">
        <v>3701</v>
      </c>
      <c r="J21" s="51">
        <v>4112</v>
      </c>
      <c r="K21" s="50">
        <f t="shared" si="2"/>
        <v>7813</v>
      </c>
      <c r="L21" s="208">
        <f t="shared" si="3"/>
        <v>501136</v>
      </c>
      <c r="M21" s="230">
        <f t="shared" si="4"/>
        <v>522522</v>
      </c>
      <c r="N21" s="503">
        <f t="shared" si="5"/>
        <v>1023658</v>
      </c>
      <c r="O21" s="482">
        <f t="shared" si="6"/>
        <v>2855590</v>
      </c>
    </row>
    <row r="22" spans="1:15" ht="18.75" customHeight="1" thickBot="1">
      <c r="A22" s="580"/>
      <c r="B22" s="273" t="s">
        <v>6</v>
      </c>
      <c r="C22" s="46">
        <v>1902822</v>
      </c>
      <c r="D22" s="54">
        <v>70597</v>
      </c>
      <c r="E22" s="503">
        <f t="shared" si="0"/>
        <v>1973419</v>
      </c>
      <c r="F22" s="46">
        <v>545182</v>
      </c>
      <c r="G22" s="44">
        <v>608699</v>
      </c>
      <c r="H22" s="49">
        <f t="shared" si="1"/>
        <v>1153881</v>
      </c>
      <c r="I22" s="52">
        <v>6063</v>
      </c>
      <c r="J22" s="51">
        <v>8041</v>
      </c>
      <c r="K22" s="50">
        <f t="shared" si="2"/>
        <v>14104</v>
      </c>
      <c r="L22" s="208">
        <f t="shared" si="3"/>
        <v>551245</v>
      </c>
      <c r="M22" s="230">
        <f t="shared" si="4"/>
        <v>616740</v>
      </c>
      <c r="N22" s="503">
        <f t="shared" si="5"/>
        <v>1167985</v>
      </c>
      <c r="O22" s="482">
        <f t="shared" si="6"/>
        <v>3141404</v>
      </c>
    </row>
    <row r="23" spans="1:15" ht="3.75" customHeight="1">
      <c r="A23" s="57"/>
      <c r="B23" s="275"/>
      <c r="C23" s="56"/>
      <c r="D23" s="55"/>
      <c r="E23" s="504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31">
        <f t="shared" si="4"/>
        <v>0</v>
      </c>
      <c r="N23" s="504">
        <f t="shared" si="5"/>
        <v>0</v>
      </c>
      <c r="O23" s="483">
        <f t="shared" si="6"/>
        <v>0</v>
      </c>
    </row>
    <row r="24" spans="1:15" ht="19.5" customHeight="1" thickBot="1">
      <c r="A24" s="277">
        <v>2018</v>
      </c>
      <c r="B24" s="276" t="s">
        <v>5</v>
      </c>
      <c r="C24" s="46">
        <v>1905650</v>
      </c>
      <c r="D24" s="54">
        <v>68823</v>
      </c>
      <c r="E24" s="503">
        <f t="shared" si="0"/>
        <v>1974473</v>
      </c>
      <c r="F24" s="53">
        <v>582540</v>
      </c>
      <c r="G24" s="44">
        <v>577702</v>
      </c>
      <c r="H24" s="49">
        <f>G24+F24</f>
        <v>1160242</v>
      </c>
      <c r="I24" s="52">
        <v>9537</v>
      </c>
      <c r="J24" s="51">
        <v>9348</v>
      </c>
      <c r="K24" s="50">
        <f>J24+I24</f>
        <v>18885</v>
      </c>
      <c r="L24" s="208">
        <f t="shared" si="3"/>
        <v>592077</v>
      </c>
      <c r="M24" s="230">
        <f t="shared" si="4"/>
        <v>587050</v>
      </c>
      <c r="N24" s="503">
        <f t="shared" si="5"/>
        <v>1179127</v>
      </c>
      <c r="O24" s="482">
        <f t="shared" si="6"/>
        <v>3153600</v>
      </c>
    </row>
    <row r="25" spans="1:15" ht="18" customHeight="1">
      <c r="A25" s="47" t="s">
        <v>2</v>
      </c>
      <c r="B25" s="37"/>
      <c r="C25" s="36"/>
      <c r="D25" s="35"/>
      <c r="E25" s="506"/>
      <c r="F25" s="36"/>
      <c r="G25" s="35"/>
      <c r="H25" s="34"/>
      <c r="I25" s="36"/>
      <c r="J25" s="35"/>
      <c r="K25" s="34"/>
      <c r="L25" s="61"/>
      <c r="M25" s="231"/>
      <c r="N25" s="506"/>
      <c r="O25" s="483"/>
    </row>
    <row r="26" spans="1:15" ht="18" customHeight="1">
      <c r="A26" s="32" t="s">
        <v>157</v>
      </c>
      <c r="B26" s="43"/>
      <c r="C26" s="46">
        <f>SUM(C11:C11)</f>
        <v>2003813</v>
      </c>
      <c r="D26" s="44">
        <f aca="true" t="shared" si="7" ref="D26:O26">SUM(D11:D11)</f>
        <v>73533</v>
      </c>
      <c r="E26" s="507">
        <f t="shared" si="7"/>
        <v>2077346</v>
      </c>
      <c r="F26" s="46">
        <f t="shared" si="7"/>
        <v>563580</v>
      </c>
      <c r="G26" s="44">
        <f t="shared" si="7"/>
        <v>548420</v>
      </c>
      <c r="H26" s="45">
        <f t="shared" si="7"/>
        <v>1112000</v>
      </c>
      <c r="I26" s="46">
        <f t="shared" si="7"/>
        <v>2837</v>
      </c>
      <c r="J26" s="44">
        <f t="shared" si="7"/>
        <v>3208</v>
      </c>
      <c r="K26" s="45">
        <f t="shared" si="7"/>
        <v>6045</v>
      </c>
      <c r="L26" s="46">
        <f t="shared" si="7"/>
        <v>566417</v>
      </c>
      <c r="M26" s="232">
        <f t="shared" si="7"/>
        <v>551628</v>
      </c>
      <c r="N26" s="507">
        <f t="shared" si="7"/>
        <v>1118045</v>
      </c>
      <c r="O26" s="484">
        <f t="shared" si="7"/>
        <v>3195391</v>
      </c>
    </row>
    <row r="27" spans="1:15" ht="18" customHeight="1" thickBot="1">
      <c r="A27" s="32" t="s">
        <v>158</v>
      </c>
      <c r="B27" s="43"/>
      <c r="C27" s="42">
        <f>SUM(C24:C24)</f>
        <v>1905650</v>
      </c>
      <c r="D27" s="39">
        <f aca="true" t="shared" si="8" ref="D27:O27">SUM(D24:D24)</f>
        <v>68823</v>
      </c>
      <c r="E27" s="508">
        <f t="shared" si="8"/>
        <v>1974473</v>
      </c>
      <c r="F27" s="41">
        <f t="shared" si="8"/>
        <v>582540</v>
      </c>
      <c r="G27" s="39">
        <f t="shared" si="8"/>
        <v>577702</v>
      </c>
      <c r="H27" s="40">
        <f t="shared" si="8"/>
        <v>1160242</v>
      </c>
      <c r="I27" s="41">
        <f t="shared" si="8"/>
        <v>9537</v>
      </c>
      <c r="J27" s="39">
        <f t="shared" si="8"/>
        <v>9348</v>
      </c>
      <c r="K27" s="40">
        <f t="shared" si="8"/>
        <v>18885</v>
      </c>
      <c r="L27" s="41">
        <f t="shared" si="8"/>
        <v>592077</v>
      </c>
      <c r="M27" s="233">
        <f t="shared" si="8"/>
        <v>587050</v>
      </c>
      <c r="N27" s="508">
        <f t="shared" si="8"/>
        <v>1179127</v>
      </c>
      <c r="O27" s="485">
        <f t="shared" si="8"/>
        <v>3153600</v>
      </c>
    </row>
    <row r="28" spans="1:15" ht="17.25" customHeight="1">
      <c r="A28" s="38" t="s">
        <v>1</v>
      </c>
      <c r="B28" s="37"/>
      <c r="C28" s="36"/>
      <c r="D28" s="35"/>
      <c r="E28" s="509"/>
      <c r="F28" s="36"/>
      <c r="G28" s="35"/>
      <c r="H28" s="33"/>
      <c r="I28" s="36"/>
      <c r="J28" s="35"/>
      <c r="K28" s="34"/>
      <c r="L28" s="61"/>
      <c r="M28" s="231"/>
      <c r="N28" s="509"/>
      <c r="O28" s="483"/>
    </row>
    <row r="29" spans="1:15" ht="17.25" customHeight="1">
      <c r="A29" s="32" t="s">
        <v>155</v>
      </c>
      <c r="B29" s="31"/>
      <c r="C29" s="258">
        <f>(C24/C11-1)*100</f>
        <v>-4.898810417938204</v>
      </c>
      <c r="D29" s="259">
        <f aca="true" t="shared" si="9" ref="D29:O29">(D24/D11-1)*100</f>
        <v>-6.405287421973805</v>
      </c>
      <c r="E29" s="510">
        <f t="shared" si="9"/>
        <v>-4.952136042816169</v>
      </c>
      <c r="F29" s="258">
        <f t="shared" si="9"/>
        <v>3.3642073884807777</v>
      </c>
      <c r="G29" s="260">
        <f t="shared" si="9"/>
        <v>5.33933846322161</v>
      </c>
      <c r="H29" s="261">
        <f t="shared" si="9"/>
        <v>4.338309352517977</v>
      </c>
      <c r="I29" s="262">
        <f t="shared" si="9"/>
        <v>236.16496298907296</v>
      </c>
      <c r="J29" s="259">
        <f t="shared" si="9"/>
        <v>191.39650872817958</v>
      </c>
      <c r="K29" s="263">
        <f t="shared" si="9"/>
        <v>212.40694789081886</v>
      </c>
      <c r="L29" s="262">
        <f t="shared" si="9"/>
        <v>4.530231260714279</v>
      </c>
      <c r="M29" s="264">
        <f t="shared" si="9"/>
        <v>6.421356421356417</v>
      </c>
      <c r="N29" s="510">
        <f t="shared" si="9"/>
        <v>5.463286361461295</v>
      </c>
      <c r="O29" s="486">
        <f t="shared" si="9"/>
        <v>-1.3078524662552993</v>
      </c>
    </row>
    <row r="30" spans="1:15" ht="7.5" customHeight="1" thickBot="1">
      <c r="A30" s="30"/>
      <c r="B30" s="29"/>
      <c r="C30" s="28"/>
      <c r="D30" s="27"/>
      <c r="E30" s="511"/>
      <c r="F30" s="26"/>
      <c r="G30" s="24"/>
      <c r="H30" s="23"/>
      <c r="I30" s="26"/>
      <c r="J30" s="24"/>
      <c r="K30" s="25"/>
      <c r="L30" s="26"/>
      <c r="M30" s="234"/>
      <c r="N30" s="511"/>
      <c r="O30" s="487"/>
    </row>
    <row r="31" spans="1:15" ht="17.25" customHeight="1">
      <c r="A31" s="22" t="s">
        <v>0</v>
      </c>
      <c r="B31" s="21"/>
      <c r="C31" s="20"/>
      <c r="D31" s="19"/>
      <c r="E31" s="512"/>
      <c r="F31" s="18"/>
      <c r="G31" s="16"/>
      <c r="H31" s="15"/>
      <c r="I31" s="18"/>
      <c r="J31" s="16"/>
      <c r="K31" s="17"/>
      <c r="L31" s="18"/>
      <c r="M31" s="235"/>
      <c r="N31" s="512"/>
      <c r="O31" s="488"/>
    </row>
    <row r="32" spans="1:15" ht="17.25" customHeight="1" thickBot="1">
      <c r="A32" s="246" t="s">
        <v>156</v>
      </c>
      <c r="B32" s="14"/>
      <c r="C32" s="13">
        <f aca="true" t="shared" si="10" ref="C32:O32">(C27/C26-1)*100</f>
        <v>-4.898810417938204</v>
      </c>
      <c r="D32" s="9">
        <f t="shared" si="10"/>
        <v>-6.405287421973805</v>
      </c>
      <c r="E32" s="513">
        <f t="shared" si="10"/>
        <v>-4.952136042816169</v>
      </c>
      <c r="F32" s="13">
        <f t="shared" si="10"/>
        <v>3.3642073884807777</v>
      </c>
      <c r="G32" s="12">
        <f t="shared" si="10"/>
        <v>5.33933846322161</v>
      </c>
      <c r="H32" s="8">
        <f t="shared" si="10"/>
        <v>4.338309352517977</v>
      </c>
      <c r="I32" s="11">
        <f t="shared" si="10"/>
        <v>236.16496298907296</v>
      </c>
      <c r="J32" s="9">
        <f t="shared" si="10"/>
        <v>191.39650872817958</v>
      </c>
      <c r="K32" s="10">
        <f t="shared" si="10"/>
        <v>212.40694789081886</v>
      </c>
      <c r="L32" s="11">
        <f t="shared" si="10"/>
        <v>4.530231260714279</v>
      </c>
      <c r="M32" s="236">
        <f t="shared" si="10"/>
        <v>6.421356421356417</v>
      </c>
      <c r="N32" s="513">
        <f t="shared" si="10"/>
        <v>5.463286361461295</v>
      </c>
      <c r="O32" s="489">
        <f t="shared" si="10"/>
        <v>-1.3078524662552993</v>
      </c>
    </row>
    <row r="33" spans="1:14" s="5" customFormat="1" ht="11.25" customHeight="1" thickTop="1">
      <c r="A33" s="60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60" t="s">
        <v>139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29:IV29 P32:IV32">
    <cfRule type="cellIs" priority="6" dxfId="97" operator="lessThan" stopIfTrue="1">
      <formula>0</formula>
    </cfRule>
  </conditionalFormatting>
  <conditionalFormatting sqref="A29:B29 A32:B32">
    <cfRule type="cellIs" priority="3" dxfId="97" operator="lessThan" stopIfTrue="1">
      <formula>0</formula>
    </cfRule>
  </conditionalFormatting>
  <conditionalFormatting sqref="C28:M32 O28:O32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28:N32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Q9" sqref="Q9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1" t="s">
        <v>26</v>
      </c>
      <c r="O1" s="591"/>
    </row>
    <row r="2" ht="5.25" customHeight="1"/>
    <row r="3" ht="4.5" customHeight="1" thickBot="1"/>
    <row r="4" spans="1:15" ht="13.5" customHeight="1" thickTop="1">
      <c r="A4" s="572" t="s">
        <v>29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4"/>
    </row>
    <row r="5" spans="1:15" ht="12.75" customHeight="1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7"/>
    </row>
    <row r="6" spans="1:15" ht="5.25" customHeight="1" thickBot="1">
      <c r="A6" s="514"/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6"/>
    </row>
    <row r="7" spans="1:15" ht="16.5" customHeight="1" thickTop="1">
      <c r="A7" s="517"/>
      <c r="B7" s="518"/>
      <c r="C7" s="564" t="s">
        <v>24</v>
      </c>
      <c r="D7" s="565"/>
      <c r="E7" s="566"/>
      <c r="F7" s="587" t="s">
        <v>23</v>
      </c>
      <c r="G7" s="588"/>
      <c r="H7" s="588"/>
      <c r="I7" s="588"/>
      <c r="J7" s="588"/>
      <c r="K7" s="588"/>
      <c r="L7" s="588"/>
      <c r="M7" s="588"/>
      <c r="N7" s="592"/>
      <c r="O7" s="567" t="s">
        <v>22</v>
      </c>
    </row>
    <row r="8" spans="1:15" ht="3.75" customHeight="1" thickBot="1">
      <c r="A8" s="519"/>
      <c r="B8" s="520"/>
      <c r="C8" s="521"/>
      <c r="D8" s="522"/>
      <c r="E8" s="523"/>
      <c r="F8" s="589"/>
      <c r="G8" s="590"/>
      <c r="H8" s="590"/>
      <c r="I8" s="590"/>
      <c r="J8" s="590"/>
      <c r="K8" s="590"/>
      <c r="L8" s="590"/>
      <c r="M8" s="590"/>
      <c r="N8" s="593"/>
      <c r="O8" s="568"/>
    </row>
    <row r="9" spans="1:15" ht="21.75" customHeight="1" thickBot="1" thickTop="1">
      <c r="A9" s="581" t="s">
        <v>21</v>
      </c>
      <c r="B9" s="582"/>
      <c r="C9" s="583" t="s">
        <v>20</v>
      </c>
      <c r="D9" s="585" t="s">
        <v>19</v>
      </c>
      <c r="E9" s="570" t="s">
        <v>15</v>
      </c>
      <c r="F9" s="564" t="s">
        <v>20</v>
      </c>
      <c r="G9" s="565"/>
      <c r="H9" s="565"/>
      <c r="I9" s="564" t="s">
        <v>19</v>
      </c>
      <c r="J9" s="565"/>
      <c r="K9" s="566"/>
      <c r="L9" s="524" t="s">
        <v>18</v>
      </c>
      <c r="M9" s="525"/>
      <c r="N9" s="525"/>
      <c r="O9" s="568"/>
    </row>
    <row r="10" spans="1:15" s="59" customFormat="1" ht="18.75" customHeight="1" thickBot="1">
      <c r="A10" s="526"/>
      <c r="B10" s="527"/>
      <c r="C10" s="584"/>
      <c r="D10" s="586"/>
      <c r="E10" s="571"/>
      <c r="F10" s="528" t="s">
        <v>28</v>
      </c>
      <c r="G10" s="529" t="s">
        <v>27</v>
      </c>
      <c r="H10" s="530" t="s">
        <v>15</v>
      </c>
      <c r="I10" s="528" t="s">
        <v>28</v>
      </c>
      <c r="J10" s="529" t="s">
        <v>27</v>
      </c>
      <c r="K10" s="531" t="s">
        <v>15</v>
      </c>
      <c r="L10" s="528" t="s">
        <v>28</v>
      </c>
      <c r="M10" s="532" t="s">
        <v>27</v>
      </c>
      <c r="N10" s="533" t="s">
        <v>15</v>
      </c>
      <c r="O10" s="569"/>
    </row>
    <row r="11" spans="1:15" s="58" customFormat="1" ht="18.75" customHeight="1" thickTop="1">
      <c r="A11" s="578">
        <v>2017</v>
      </c>
      <c r="B11" s="273" t="s">
        <v>5</v>
      </c>
      <c r="C11" s="249">
        <v>11829.99400000001</v>
      </c>
      <c r="D11" s="250">
        <v>1191.2129999999995</v>
      </c>
      <c r="E11" s="502">
        <f aca="true" t="shared" si="0" ref="E11:E24">D11+C11</f>
        <v>13021.20700000001</v>
      </c>
      <c r="F11" s="249">
        <v>23957.267</v>
      </c>
      <c r="G11" s="251">
        <v>13194.999000000009</v>
      </c>
      <c r="H11" s="252">
        <f aca="true" t="shared" si="1" ref="H11:H22">G11+F11</f>
        <v>37152.26600000001</v>
      </c>
      <c r="I11" s="253">
        <v>10316.453</v>
      </c>
      <c r="J11" s="254">
        <v>3650.6160000000004</v>
      </c>
      <c r="K11" s="255">
        <f aca="true" t="shared" si="2" ref="K11:K22">J11+I11</f>
        <v>13967.069</v>
      </c>
      <c r="L11" s="256">
        <f aca="true" t="shared" si="3" ref="L11:N24">I11+F11</f>
        <v>34273.72</v>
      </c>
      <c r="M11" s="257">
        <f t="shared" si="3"/>
        <v>16845.61500000001</v>
      </c>
      <c r="N11" s="491">
        <f t="shared" si="3"/>
        <v>51119.33500000001</v>
      </c>
      <c r="O11" s="481">
        <f aca="true" t="shared" si="4" ref="O11:O24">N11+E11</f>
        <v>64140.542000000016</v>
      </c>
    </row>
    <row r="12" spans="1:15" ht="18.75" customHeight="1">
      <c r="A12" s="579"/>
      <c r="B12" s="273" t="s">
        <v>4</v>
      </c>
      <c r="C12" s="46">
        <v>11490.663999999995</v>
      </c>
      <c r="D12" s="54">
        <v>2437.2589999999996</v>
      </c>
      <c r="E12" s="503">
        <f t="shared" si="0"/>
        <v>13927.922999999995</v>
      </c>
      <c r="F12" s="46">
        <v>21477.372000000003</v>
      </c>
      <c r="G12" s="44">
        <v>10834.468999999997</v>
      </c>
      <c r="H12" s="49">
        <f t="shared" si="1"/>
        <v>32311.841</v>
      </c>
      <c r="I12" s="52">
        <v>13366.740999999996</v>
      </c>
      <c r="J12" s="51">
        <v>5140.989</v>
      </c>
      <c r="K12" s="50">
        <f t="shared" si="2"/>
        <v>18507.729999999996</v>
      </c>
      <c r="L12" s="208">
        <f t="shared" si="3"/>
        <v>34844.113</v>
      </c>
      <c r="M12" s="230">
        <f t="shared" si="3"/>
        <v>15975.457999999997</v>
      </c>
      <c r="N12" s="492">
        <f t="shared" si="3"/>
        <v>50819.570999999996</v>
      </c>
      <c r="O12" s="482">
        <f t="shared" si="4"/>
        <v>64747.49399999999</v>
      </c>
    </row>
    <row r="13" spans="1:15" ht="18.75" customHeight="1">
      <c r="A13" s="579"/>
      <c r="B13" s="273" t="s">
        <v>3</v>
      </c>
      <c r="C13" s="46">
        <v>12799.938000000004</v>
      </c>
      <c r="D13" s="54">
        <v>2855.977</v>
      </c>
      <c r="E13" s="503">
        <f t="shared" si="0"/>
        <v>15655.915000000005</v>
      </c>
      <c r="F13" s="46">
        <v>22139.188999999988</v>
      </c>
      <c r="G13" s="44">
        <v>13137.115000000002</v>
      </c>
      <c r="H13" s="49">
        <f t="shared" si="1"/>
        <v>35276.30399999999</v>
      </c>
      <c r="I13" s="208">
        <v>10475.223</v>
      </c>
      <c r="J13" s="51">
        <v>5355.985999999998</v>
      </c>
      <c r="K13" s="50">
        <f t="shared" si="2"/>
        <v>15831.208999999999</v>
      </c>
      <c r="L13" s="208">
        <f t="shared" si="3"/>
        <v>32614.41199999999</v>
      </c>
      <c r="M13" s="230">
        <f t="shared" si="3"/>
        <v>18493.101</v>
      </c>
      <c r="N13" s="492">
        <f t="shared" si="3"/>
        <v>51107.51299999999</v>
      </c>
      <c r="O13" s="482">
        <f t="shared" si="4"/>
        <v>66763.428</v>
      </c>
    </row>
    <row r="14" spans="1:15" ht="18.75" customHeight="1">
      <c r="A14" s="579"/>
      <c r="B14" s="273" t="s">
        <v>14</v>
      </c>
      <c r="C14" s="46">
        <v>11694.565000000008</v>
      </c>
      <c r="D14" s="54">
        <v>1441.298</v>
      </c>
      <c r="E14" s="503">
        <f t="shared" si="0"/>
        <v>13135.863000000008</v>
      </c>
      <c r="F14" s="46">
        <v>24734.897999999983</v>
      </c>
      <c r="G14" s="44">
        <v>12783.227000000006</v>
      </c>
      <c r="H14" s="49">
        <f t="shared" si="1"/>
        <v>37518.124999999985</v>
      </c>
      <c r="I14" s="52">
        <v>17968.26</v>
      </c>
      <c r="J14" s="51">
        <v>4994.878</v>
      </c>
      <c r="K14" s="50">
        <f t="shared" si="2"/>
        <v>22963.138</v>
      </c>
      <c r="L14" s="208">
        <f t="shared" si="3"/>
        <v>42703.15799999998</v>
      </c>
      <c r="M14" s="230">
        <f t="shared" si="3"/>
        <v>17778.105000000007</v>
      </c>
      <c r="N14" s="492">
        <f t="shared" si="3"/>
        <v>60481.262999999984</v>
      </c>
      <c r="O14" s="482">
        <f t="shared" si="4"/>
        <v>73617.12599999999</v>
      </c>
    </row>
    <row r="15" spans="1:15" s="58" customFormat="1" ht="18.75" customHeight="1">
      <c r="A15" s="579"/>
      <c r="B15" s="273" t="s">
        <v>13</v>
      </c>
      <c r="C15" s="46">
        <v>12296.557999999994</v>
      </c>
      <c r="D15" s="54">
        <v>1740.4930000000002</v>
      </c>
      <c r="E15" s="503">
        <f t="shared" si="0"/>
        <v>14037.050999999994</v>
      </c>
      <c r="F15" s="46">
        <v>25167.995000000006</v>
      </c>
      <c r="G15" s="44">
        <v>12809.701999999996</v>
      </c>
      <c r="H15" s="49">
        <f t="shared" si="1"/>
        <v>37977.697</v>
      </c>
      <c r="I15" s="52">
        <v>16046.46</v>
      </c>
      <c r="J15" s="51">
        <v>5585.725000000002</v>
      </c>
      <c r="K15" s="50">
        <f t="shared" si="2"/>
        <v>21632.185</v>
      </c>
      <c r="L15" s="208">
        <f t="shared" si="3"/>
        <v>41214.455</v>
      </c>
      <c r="M15" s="230">
        <f t="shared" si="3"/>
        <v>18395.426999999996</v>
      </c>
      <c r="N15" s="492">
        <f t="shared" si="3"/>
        <v>59609.882</v>
      </c>
      <c r="O15" s="482">
        <f t="shared" si="4"/>
        <v>73646.93299999999</v>
      </c>
    </row>
    <row r="16" spans="1:15" s="219" customFormat="1" ht="18.75" customHeight="1">
      <c r="A16" s="579"/>
      <c r="B16" s="274" t="s">
        <v>12</v>
      </c>
      <c r="C16" s="46">
        <v>12352.403000000006</v>
      </c>
      <c r="D16" s="54">
        <v>1925.4000000000005</v>
      </c>
      <c r="E16" s="503">
        <f t="shared" si="0"/>
        <v>14277.803000000007</v>
      </c>
      <c r="F16" s="46">
        <v>22046.979999999992</v>
      </c>
      <c r="G16" s="44">
        <v>13116.366</v>
      </c>
      <c r="H16" s="49">
        <f t="shared" si="1"/>
        <v>35163.34599999999</v>
      </c>
      <c r="I16" s="52">
        <v>11266.310000000001</v>
      </c>
      <c r="J16" s="51">
        <v>5988.25</v>
      </c>
      <c r="K16" s="50">
        <f t="shared" si="2"/>
        <v>17254.56</v>
      </c>
      <c r="L16" s="208">
        <f t="shared" si="3"/>
        <v>33313.28999999999</v>
      </c>
      <c r="M16" s="230">
        <f t="shared" si="3"/>
        <v>19104.616</v>
      </c>
      <c r="N16" s="492">
        <f t="shared" si="3"/>
        <v>52417.90599999999</v>
      </c>
      <c r="O16" s="482">
        <f t="shared" si="4"/>
        <v>66695.709</v>
      </c>
    </row>
    <row r="17" spans="1:15" s="222" customFormat="1" ht="18.75" customHeight="1">
      <c r="A17" s="579"/>
      <c r="B17" s="273" t="s">
        <v>11</v>
      </c>
      <c r="C17" s="46">
        <v>12870.292999999994</v>
      </c>
      <c r="D17" s="54">
        <v>1583.259999999998</v>
      </c>
      <c r="E17" s="503">
        <f t="shared" si="0"/>
        <v>14453.552999999993</v>
      </c>
      <c r="F17" s="46">
        <v>21280.061999999998</v>
      </c>
      <c r="G17" s="44">
        <v>13676.980999999998</v>
      </c>
      <c r="H17" s="49">
        <f t="shared" si="1"/>
        <v>34957.043</v>
      </c>
      <c r="I17" s="52">
        <v>11004.346999999998</v>
      </c>
      <c r="J17" s="51">
        <v>5972.0470000000005</v>
      </c>
      <c r="K17" s="50">
        <f t="shared" si="2"/>
        <v>16976.394</v>
      </c>
      <c r="L17" s="208">
        <f t="shared" si="3"/>
        <v>32284.408999999996</v>
      </c>
      <c r="M17" s="230">
        <f t="shared" si="3"/>
        <v>19649.028</v>
      </c>
      <c r="N17" s="492">
        <f t="shared" si="3"/>
        <v>51933.437</v>
      </c>
      <c r="O17" s="482">
        <f t="shared" si="4"/>
        <v>66386.98999999999</v>
      </c>
    </row>
    <row r="18" spans="1:15" s="229" customFormat="1" ht="18.75" customHeight="1">
      <c r="A18" s="579"/>
      <c r="B18" s="273" t="s">
        <v>10</v>
      </c>
      <c r="C18" s="46">
        <v>14255.515000000009</v>
      </c>
      <c r="D18" s="54">
        <v>1967.489199999997</v>
      </c>
      <c r="E18" s="503">
        <f t="shared" si="0"/>
        <v>16223.004200000005</v>
      </c>
      <c r="F18" s="46">
        <v>22065.239999999994</v>
      </c>
      <c r="G18" s="44">
        <v>13636.585000000005</v>
      </c>
      <c r="H18" s="49">
        <f t="shared" si="1"/>
        <v>35701.825</v>
      </c>
      <c r="I18" s="52">
        <v>12241.455000000004</v>
      </c>
      <c r="J18" s="51">
        <v>7078.786</v>
      </c>
      <c r="K18" s="50">
        <f t="shared" si="2"/>
        <v>19320.241</v>
      </c>
      <c r="L18" s="208">
        <f t="shared" si="3"/>
        <v>34306.695</v>
      </c>
      <c r="M18" s="230">
        <f t="shared" si="3"/>
        <v>20715.371000000006</v>
      </c>
      <c r="N18" s="492">
        <f t="shared" si="3"/>
        <v>55022.066</v>
      </c>
      <c r="O18" s="482">
        <f t="shared" si="4"/>
        <v>71245.0702</v>
      </c>
    </row>
    <row r="19" spans="1:15" ht="18.75" customHeight="1">
      <c r="A19" s="579"/>
      <c r="B19" s="273" t="s">
        <v>9</v>
      </c>
      <c r="C19" s="46">
        <v>13067.747999999994</v>
      </c>
      <c r="D19" s="54">
        <v>1619.4358999999981</v>
      </c>
      <c r="E19" s="503">
        <f t="shared" si="0"/>
        <v>14687.183899999993</v>
      </c>
      <c r="F19" s="46">
        <v>21064.309999999998</v>
      </c>
      <c r="G19" s="44">
        <v>12471.187</v>
      </c>
      <c r="H19" s="49">
        <f t="shared" si="1"/>
        <v>33535.496999999996</v>
      </c>
      <c r="I19" s="52">
        <v>11988.247000000003</v>
      </c>
      <c r="J19" s="51">
        <v>6024.746000000004</v>
      </c>
      <c r="K19" s="50">
        <f t="shared" si="2"/>
        <v>18012.993000000006</v>
      </c>
      <c r="L19" s="208">
        <f t="shared" si="3"/>
        <v>33052.557</v>
      </c>
      <c r="M19" s="230">
        <f t="shared" si="3"/>
        <v>18495.933000000005</v>
      </c>
      <c r="N19" s="492">
        <f t="shared" si="3"/>
        <v>51548.490000000005</v>
      </c>
      <c r="O19" s="482">
        <f t="shared" si="4"/>
        <v>66235.6739</v>
      </c>
    </row>
    <row r="20" spans="1:15" s="237" customFormat="1" ht="18.75" customHeight="1">
      <c r="A20" s="579"/>
      <c r="B20" s="273" t="s">
        <v>8</v>
      </c>
      <c r="C20" s="46">
        <v>11702.400999999996</v>
      </c>
      <c r="D20" s="54">
        <v>2518.9129999999986</v>
      </c>
      <c r="E20" s="503">
        <f t="shared" si="0"/>
        <v>14221.313999999995</v>
      </c>
      <c r="F20" s="46">
        <v>22667.23999999999</v>
      </c>
      <c r="G20" s="44">
        <v>13770.896999999999</v>
      </c>
      <c r="H20" s="49">
        <f t="shared" si="1"/>
        <v>36438.13699999999</v>
      </c>
      <c r="I20" s="52">
        <v>13365.398000000001</v>
      </c>
      <c r="J20" s="51">
        <v>6515.664</v>
      </c>
      <c r="K20" s="50">
        <f t="shared" si="2"/>
        <v>19881.062</v>
      </c>
      <c r="L20" s="208">
        <f t="shared" si="3"/>
        <v>36032.63799999999</v>
      </c>
      <c r="M20" s="230">
        <f t="shared" si="3"/>
        <v>20286.560999999998</v>
      </c>
      <c r="N20" s="492">
        <f t="shared" si="3"/>
        <v>56319.19899999999</v>
      </c>
      <c r="O20" s="482">
        <f t="shared" si="4"/>
        <v>70540.51299999999</v>
      </c>
    </row>
    <row r="21" spans="1:15" s="48" customFormat="1" ht="18.75" customHeight="1">
      <c r="A21" s="579"/>
      <c r="B21" s="273" t="s">
        <v>7</v>
      </c>
      <c r="C21" s="46">
        <v>13765.259000000005</v>
      </c>
      <c r="D21" s="54">
        <v>2224.5569999999984</v>
      </c>
      <c r="E21" s="503">
        <f t="shared" si="0"/>
        <v>15989.816000000004</v>
      </c>
      <c r="F21" s="46">
        <v>22100.73799999999</v>
      </c>
      <c r="G21" s="44">
        <v>13358.155000000002</v>
      </c>
      <c r="H21" s="49">
        <f t="shared" si="1"/>
        <v>35458.893</v>
      </c>
      <c r="I21" s="52">
        <v>12151.676</v>
      </c>
      <c r="J21" s="51">
        <v>6608.812</v>
      </c>
      <c r="K21" s="50">
        <f t="shared" si="2"/>
        <v>18760.487999999998</v>
      </c>
      <c r="L21" s="208">
        <f t="shared" si="3"/>
        <v>34252.41399999999</v>
      </c>
      <c r="M21" s="230">
        <f t="shared" si="3"/>
        <v>19966.967000000004</v>
      </c>
      <c r="N21" s="492">
        <f t="shared" si="3"/>
        <v>54219.380999999994</v>
      </c>
      <c r="O21" s="482">
        <f t="shared" si="4"/>
        <v>70209.197</v>
      </c>
    </row>
    <row r="22" spans="1:15" ht="18.75" customHeight="1" thickBot="1">
      <c r="A22" s="580"/>
      <c r="B22" s="273" t="s">
        <v>6</v>
      </c>
      <c r="C22" s="46">
        <v>14848.676000000009</v>
      </c>
      <c r="D22" s="54">
        <v>2639.461</v>
      </c>
      <c r="E22" s="503">
        <f t="shared" si="0"/>
        <v>17488.13700000001</v>
      </c>
      <c r="F22" s="46">
        <v>22821.18699999999</v>
      </c>
      <c r="G22" s="44">
        <v>14656.612000000001</v>
      </c>
      <c r="H22" s="49">
        <f t="shared" si="1"/>
        <v>37477.79899999999</v>
      </c>
      <c r="I22" s="52">
        <v>10573.151999999998</v>
      </c>
      <c r="J22" s="51">
        <v>6280.911</v>
      </c>
      <c r="K22" s="50">
        <f t="shared" si="2"/>
        <v>16854.063</v>
      </c>
      <c r="L22" s="208">
        <f t="shared" si="3"/>
        <v>33394.33899999999</v>
      </c>
      <c r="M22" s="230">
        <f t="shared" si="3"/>
        <v>20937.523</v>
      </c>
      <c r="N22" s="492">
        <f t="shared" si="3"/>
        <v>54331.861999999994</v>
      </c>
      <c r="O22" s="482">
        <f t="shared" si="4"/>
        <v>71819.99900000001</v>
      </c>
    </row>
    <row r="23" spans="1:15" ht="3.75" customHeight="1">
      <c r="A23" s="57"/>
      <c r="B23" s="275"/>
      <c r="C23" s="56"/>
      <c r="D23" s="55"/>
      <c r="E23" s="504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31">
        <f t="shared" si="3"/>
        <v>0</v>
      </c>
      <c r="N23" s="493">
        <f t="shared" si="3"/>
        <v>0</v>
      </c>
      <c r="O23" s="483">
        <f t="shared" si="4"/>
        <v>0</v>
      </c>
    </row>
    <row r="24" spans="1:15" s="480" customFormat="1" ht="19.5" customHeight="1" thickBot="1">
      <c r="A24" s="473">
        <v>2018</v>
      </c>
      <c r="B24" s="273" t="s">
        <v>5</v>
      </c>
      <c r="C24" s="46">
        <v>11110.93499999999</v>
      </c>
      <c r="D24" s="474">
        <v>1972.955999999998</v>
      </c>
      <c r="E24" s="505">
        <f t="shared" si="0"/>
        <v>13083.890999999989</v>
      </c>
      <c r="F24" s="475">
        <v>22030.246000000006</v>
      </c>
      <c r="G24" s="44">
        <v>11446.323000000006</v>
      </c>
      <c r="H24" s="476">
        <f>G24+F24</f>
        <v>33476.56900000001</v>
      </c>
      <c r="I24" s="52">
        <v>15825.179</v>
      </c>
      <c r="J24" s="51">
        <v>4884.178000000001</v>
      </c>
      <c r="K24" s="477">
        <f>J24+I24</f>
        <v>20709.357</v>
      </c>
      <c r="L24" s="478">
        <f t="shared" si="3"/>
        <v>37855.425</v>
      </c>
      <c r="M24" s="479">
        <f t="shared" si="3"/>
        <v>16330.501000000007</v>
      </c>
      <c r="N24" s="494">
        <f t="shared" si="3"/>
        <v>54185.92600000001</v>
      </c>
      <c r="O24" s="490">
        <f t="shared" si="4"/>
        <v>67269.817</v>
      </c>
    </row>
    <row r="25" spans="1:15" ht="18" customHeight="1">
      <c r="A25" s="47" t="s">
        <v>2</v>
      </c>
      <c r="B25" s="37"/>
      <c r="C25" s="36"/>
      <c r="D25" s="35"/>
      <c r="E25" s="506"/>
      <c r="F25" s="36"/>
      <c r="G25" s="35"/>
      <c r="H25" s="34"/>
      <c r="I25" s="36"/>
      <c r="J25" s="35"/>
      <c r="K25" s="34"/>
      <c r="L25" s="61"/>
      <c r="M25" s="231"/>
      <c r="N25" s="493"/>
      <c r="O25" s="483"/>
    </row>
    <row r="26" spans="1:15" ht="18" customHeight="1">
      <c r="A26" s="32" t="s">
        <v>157</v>
      </c>
      <c r="B26" s="43"/>
      <c r="C26" s="46">
        <f>SUM(C11:C11)</f>
        <v>11829.99400000001</v>
      </c>
      <c r="D26" s="44">
        <f aca="true" t="shared" si="5" ref="D26:O26">SUM(D11:D11)</f>
        <v>1191.2129999999995</v>
      </c>
      <c r="E26" s="507">
        <f t="shared" si="5"/>
        <v>13021.20700000001</v>
      </c>
      <c r="F26" s="46">
        <f t="shared" si="5"/>
        <v>23957.267</v>
      </c>
      <c r="G26" s="44">
        <f t="shared" si="5"/>
        <v>13194.999000000009</v>
      </c>
      <c r="H26" s="45">
        <f t="shared" si="5"/>
        <v>37152.26600000001</v>
      </c>
      <c r="I26" s="46">
        <f t="shared" si="5"/>
        <v>10316.453</v>
      </c>
      <c r="J26" s="44">
        <f t="shared" si="5"/>
        <v>3650.6160000000004</v>
      </c>
      <c r="K26" s="45">
        <f t="shared" si="5"/>
        <v>13967.069</v>
      </c>
      <c r="L26" s="46">
        <f t="shared" si="5"/>
        <v>34273.72</v>
      </c>
      <c r="M26" s="232">
        <f t="shared" si="5"/>
        <v>16845.61500000001</v>
      </c>
      <c r="N26" s="495">
        <f t="shared" si="5"/>
        <v>51119.33500000001</v>
      </c>
      <c r="O26" s="484">
        <f t="shared" si="5"/>
        <v>64140.542000000016</v>
      </c>
    </row>
    <row r="27" spans="1:15" ht="18" customHeight="1" thickBot="1">
      <c r="A27" s="32" t="s">
        <v>158</v>
      </c>
      <c r="B27" s="43"/>
      <c r="C27" s="42">
        <f>SUM(C24:C24)</f>
        <v>11110.93499999999</v>
      </c>
      <c r="D27" s="39">
        <f aca="true" t="shared" si="6" ref="D27:O27">SUM(D24:D24)</f>
        <v>1972.955999999998</v>
      </c>
      <c r="E27" s="508">
        <f t="shared" si="6"/>
        <v>13083.890999999989</v>
      </c>
      <c r="F27" s="41">
        <f t="shared" si="6"/>
        <v>22030.246000000006</v>
      </c>
      <c r="G27" s="39">
        <f t="shared" si="6"/>
        <v>11446.323000000006</v>
      </c>
      <c r="H27" s="40">
        <f t="shared" si="6"/>
        <v>33476.56900000001</v>
      </c>
      <c r="I27" s="41">
        <f t="shared" si="6"/>
        <v>15825.179</v>
      </c>
      <c r="J27" s="39">
        <f t="shared" si="6"/>
        <v>4884.178000000001</v>
      </c>
      <c r="K27" s="40">
        <f t="shared" si="6"/>
        <v>20709.357</v>
      </c>
      <c r="L27" s="41">
        <f t="shared" si="6"/>
        <v>37855.425</v>
      </c>
      <c r="M27" s="233">
        <f t="shared" si="6"/>
        <v>16330.501000000007</v>
      </c>
      <c r="N27" s="496">
        <f t="shared" si="6"/>
        <v>54185.92600000001</v>
      </c>
      <c r="O27" s="485">
        <f t="shared" si="6"/>
        <v>67269.817</v>
      </c>
    </row>
    <row r="28" spans="1:15" ht="17.25" customHeight="1">
      <c r="A28" s="38" t="s">
        <v>1</v>
      </c>
      <c r="B28" s="37"/>
      <c r="C28" s="36"/>
      <c r="D28" s="35"/>
      <c r="E28" s="509"/>
      <c r="F28" s="36"/>
      <c r="G28" s="35"/>
      <c r="H28" s="33"/>
      <c r="I28" s="36"/>
      <c r="J28" s="35"/>
      <c r="K28" s="34"/>
      <c r="L28" s="61"/>
      <c r="M28" s="231"/>
      <c r="N28" s="497"/>
      <c r="O28" s="483"/>
    </row>
    <row r="29" spans="1:15" ht="17.25" customHeight="1">
      <c r="A29" s="32" t="s">
        <v>155</v>
      </c>
      <c r="B29" s="31"/>
      <c r="C29" s="258">
        <f>(C24/C11-1)*100</f>
        <v>-6.078270200306257</v>
      </c>
      <c r="D29" s="259">
        <f aca="true" t="shared" si="7" ref="D29:O29">(D24/D11-1)*100</f>
        <v>65.6257948830309</v>
      </c>
      <c r="E29" s="510">
        <f t="shared" si="7"/>
        <v>0.48139930499515593</v>
      </c>
      <c r="F29" s="258">
        <f t="shared" si="7"/>
        <v>-8.043576089042181</v>
      </c>
      <c r="G29" s="260">
        <f t="shared" si="7"/>
        <v>-13.252566370031571</v>
      </c>
      <c r="H29" s="261">
        <f t="shared" si="7"/>
        <v>-9.893601106322825</v>
      </c>
      <c r="I29" s="262">
        <f t="shared" si="7"/>
        <v>53.39748070388146</v>
      </c>
      <c r="J29" s="259">
        <f t="shared" si="7"/>
        <v>33.790516449826555</v>
      </c>
      <c r="K29" s="263">
        <f t="shared" si="7"/>
        <v>48.27274784709663</v>
      </c>
      <c r="L29" s="262">
        <f t="shared" si="7"/>
        <v>10.450295445023183</v>
      </c>
      <c r="M29" s="264">
        <f t="shared" si="7"/>
        <v>-3.0578521472798825</v>
      </c>
      <c r="N29" s="498">
        <f t="shared" si="7"/>
        <v>5.998886722607022</v>
      </c>
      <c r="O29" s="486">
        <f t="shared" si="7"/>
        <v>4.8787785422829355</v>
      </c>
    </row>
    <row r="30" spans="1:15" ht="7.5" customHeight="1" thickBot="1">
      <c r="A30" s="30"/>
      <c r="B30" s="29"/>
      <c r="C30" s="28"/>
      <c r="D30" s="27"/>
      <c r="E30" s="511"/>
      <c r="F30" s="26"/>
      <c r="G30" s="24"/>
      <c r="H30" s="23"/>
      <c r="I30" s="26"/>
      <c r="J30" s="24"/>
      <c r="K30" s="25"/>
      <c r="L30" s="26"/>
      <c r="M30" s="234"/>
      <c r="N30" s="499"/>
      <c r="O30" s="487"/>
    </row>
    <row r="31" spans="1:15" ht="17.25" customHeight="1">
      <c r="A31" s="22" t="s">
        <v>0</v>
      </c>
      <c r="B31" s="21"/>
      <c r="C31" s="20"/>
      <c r="D31" s="19"/>
      <c r="E31" s="512"/>
      <c r="F31" s="18"/>
      <c r="G31" s="16"/>
      <c r="H31" s="15"/>
      <c r="I31" s="18"/>
      <c r="J31" s="16"/>
      <c r="K31" s="17"/>
      <c r="L31" s="18"/>
      <c r="M31" s="235"/>
      <c r="N31" s="500"/>
      <c r="O31" s="488"/>
    </row>
    <row r="32" spans="1:15" ht="17.25" customHeight="1" thickBot="1">
      <c r="A32" s="246" t="s">
        <v>156</v>
      </c>
      <c r="B32" s="14"/>
      <c r="C32" s="13">
        <f aca="true" t="shared" si="8" ref="C32:O32">(C27/C26-1)*100</f>
        <v>-6.078270200306257</v>
      </c>
      <c r="D32" s="9">
        <f t="shared" si="8"/>
        <v>65.6257948830309</v>
      </c>
      <c r="E32" s="513">
        <f t="shared" si="8"/>
        <v>0.48139930499515593</v>
      </c>
      <c r="F32" s="13">
        <f t="shared" si="8"/>
        <v>-8.043576089042181</v>
      </c>
      <c r="G32" s="12">
        <f t="shared" si="8"/>
        <v>-13.252566370031571</v>
      </c>
      <c r="H32" s="8">
        <f t="shared" si="8"/>
        <v>-9.893601106322825</v>
      </c>
      <c r="I32" s="11">
        <f t="shared" si="8"/>
        <v>53.39748070388146</v>
      </c>
      <c r="J32" s="9">
        <f t="shared" si="8"/>
        <v>33.790516449826555</v>
      </c>
      <c r="K32" s="10">
        <f t="shared" si="8"/>
        <v>48.27274784709663</v>
      </c>
      <c r="L32" s="11">
        <f t="shared" si="8"/>
        <v>10.450295445023183</v>
      </c>
      <c r="M32" s="236">
        <f t="shared" si="8"/>
        <v>-3.0578521472798825</v>
      </c>
      <c r="N32" s="501">
        <f t="shared" si="8"/>
        <v>5.998886722607022</v>
      </c>
      <c r="O32" s="489">
        <f t="shared" si="8"/>
        <v>4.8787785422829355</v>
      </c>
    </row>
    <row r="33" spans="1:14" s="5" customFormat="1" ht="6" customHeight="1" thickTop="1">
      <c r="A33" s="60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60" t="s">
        <v>139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P29:IV29 P32:IV32">
    <cfRule type="cellIs" priority="5" dxfId="97" operator="lessThan" stopIfTrue="1">
      <formula>0</formula>
    </cfRule>
  </conditionalFormatting>
  <conditionalFormatting sqref="C28:O32">
    <cfRule type="cellIs" priority="3" dxfId="98" operator="lessThan" stopIfTrue="1">
      <formula>0</formula>
    </cfRule>
    <cfRule type="cellIs" priority="4" dxfId="99" operator="greaterThanOrEqual" stopIfTrue="1">
      <formula>0</formula>
    </cfRule>
  </conditionalFormatting>
  <conditionalFormatting sqref="A29:B29 A32:B32">
    <cfRule type="cellIs" priority="1" dxfId="97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A14" sqref="A14:IV14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6.5">
      <c r="N1" s="606"/>
      <c r="O1" s="606"/>
      <c r="P1" s="606" t="s">
        <v>26</v>
      </c>
      <c r="Q1" s="606"/>
    </row>
    <row r="2" ht="7.5" customHeight="1" thickBot="1"/>
    <row r="3" spans="1:17" ht="24" customHeight="1">
      <c r="A3" s="612" t="s">
        <v>36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1:17" ht="18" customHeight="1" thickBot="1">
      <c r="A4" s="615" t="s">
        <v>35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1:17" ht="15" thickBot="1">
      <c r="A5" s="597" t="s">
        <v>140</v>
      </c>
      <c r="B5" s="607" t="s">
        <v>33</v>
      </c>
      <c r="C5" s="608"/>
      <c r="D5" s="608"/>
      <c r="E5" s="608"/>
      <c r="F5" s="609"/>
      <c r="G5" s="609"/>
      <c r="H5" s="609"/>
      <c r="I5" s="610"/>
      <c r="J5" s="608" t="s">
        <v>32</v>
      </c>
      <c r="K5" s="608"/>
      <c r="L5" s="608"/>
      <c r="M5" s="608"/>
      <c r="N5" s="608"/>
      <c r="O5" s="608"/>
      <c r="P5" s="608"/>
      <c r="Q5" s="611"/>
    </row>
    <row r="6" spans="1:17" s="272" customFormat="1" ht="25.5" customHeight="1" thickBot="1">
      <c r="A6" s="598"/>
      <c r="B6" s="594" t="s">
        <v>151</v>
      </c>
      <c r="C6" s="595"/>
      <c r="D6" s="596"/>
      <c r="E6" s="600" t="s">
        <v>31</v>
      </c>
      <c r="F6" s="594" t="s">
        <v>152</v>
      </c>
      <c r="G6" s="595"/>
      <c r="H6" s="596"/>
      <c r="I6" s="602" t="s">
        <v>30</v>
      </c>
      <c r="J6" s="594" t="s">
        <v>153</v>
      </c>
      <c r="K6" s="604"/>
      <c r="L6" s="605"/>
      <c r="M6" s="600" t="s">
        <v>31</v>
      </c>
      <c r="N6" s="594" t="s">
        <v>154</v>
      </c>
      <c r="O6" s="604"/>
      <c r="P6" s="605"/>
      <c r="Q6" s="600" t="s">
        <v>30</v>
      </c>
    </row>
    <row r="7" spans="1:17" s="73" customFormat="1" ht="26.25" thickBot="1">
      <c r="A7" s="599"/>
      <c r="B7" s="77" t="s">
        <v>20</v>
      </c>
      <c r="C7" s="74" t="s">
        <v>19</v>
      </c>
      <c r="D7" s="74" t="s">
        <v>15</v>
      </c>
      <c r="E7" s="601"/>
      <c r="F7" s="77" t="s">
        <v>20</v>
      </c>
      <c r="G7" s="75" t="s">
        <v>19</v>
      </c>
      <c r="H7" s="74" t="s">
        <v>15</v>
      </c>
      <c r="I7" s="603"/>
      <c r="J7" s="77" t="s">
        <v>20</v>
      </c>
      <c r="K7" s="74" t="s">
        <v>19</v>
      </c>
      <c r="L7" s="75" t="s">
        <v>15</v>
      </c>
      <c r="M7" s="601"/>
      <c r="N7" s="76" t="s">
        <v>20</v>
      </c>
      <c r="O7" s="75" t="s">
        <v>19</v>
      </c>
      <c r="P7" s="74" t="s">
        <v>15</v>
      </c>
      <c r="Q7" s="601"/>
    </row>
    <row r="8" spans="1:17" s="65" customFormat="1" ht="17.25" customHeight="1" thickBot="1">
      <c r="A8" s="72" t="s">
        <v>22</v>
      </c>
      <c r="B8" s="68">
        <f>SUM(B9:B21)</f>
        <v>1905650</v>
      </c>
      <c r="C8" s="67">
        <f>SUM(C9:C21)</f>
        <v>68823</v>
      </c>
      <c r="D8" s="67">
        <f aca="true" t="shared" si="0" ref="D8:D18">C8+B8</f>
        <v>1974473</v>
      </c>
      <c r="E8" s="69">
        <f aca="true" t="shared" si="1" ref="E8:E18">(D8/$D$8)</f>
        <v>1</v>
      </c>
      <c r="F8" s="68">
        <f>SUM(F9:F21)</f>
        <v>2003813</v>
      </c>
      <c r="G8" s="67">
        <f>SUM(G9:G21)</f>
        <v>73533</v>
      </c>
      <c r="H8" s="67">
        <f aca="true" t="shared" si="2" ref="H8:H18">G8+F8</f>
        <v>2077346</v>
      </c>
      <c r="I8" s="66">
        <f aca="true" t="shared" si="3" ref="I8:I18">(D8/H8-1)*100</f>
        <v>-4.952136042816169</v>
      </c>
      <c r="J8" s="71">
        <f>SUM(J9:J21)</f>
        <v>1905650</v>
      </c>
      <c r="K8" s="70">
        <f>SUM(K9:K21)</f>
        <v>68823</v>
      </c>
      <c r="L8" s="67">
        <f aca="true" t="shared" si="4" ref="L8:L18">K8+J8</f>
        <v>1974473</v>
      </c>
      <c r="M8" s="69">
        <f aca="true" t="shared" si="5" ref="M8:M18">(L8/$L$8)</f>
        <v>1</v>
      </c>
      <c r="N8" s="68">
        <f>SUM(N9:N21)</f>
        <v>2003813</v>
      </c>
      <c r="O8" s="67">
        <f>SUM(O9:O21)</f>
        <v>73533</v>
      </c>
      <c r="P8" s="67">
        <f aca="true" t="shared" si="6" ref="P8:P18">O8+N8</f>
        <v>2077346</v>
      </c>
      <c r="Q8" s="66">
        <f aca="true" t="shared" si="7" ref="Q8:Q17">(L8/P8-1)*100</f>
        <v>-4.952136042816169</v>
      </c>
    </row>
    <row r="9" spans="1:17" s="65" customFormat="1" ht="18" customHeight="1" thickTop="1">
      <c r="A9" s="381" t="s">
        <v>159</v>
      </c>
      <c r="B9" s="382">
        <v>1026359</v>
      </c>
      <c r="C9" s="383">
        <v>7671</v>
      </c>
      <c r="D9" s="383">
        <f t="shared" si="0"/>
        <v>1034030</v>
      </c>
      <c r="E9" s="384">
        <f t="shared" si="1"/>
        <v>0.5236992351883262</v>
      </c>
      <c r="F9" s="382">
        <v>1114426</v>
      </c>
      <c r="G9" s="383">
        <v>37249</v>
      </c>
      <c r="H9" s="383">
        <f t="shared" si="2"/>
        <v>1151675</v>
      </c>
      <c r="I9" s="385">
        <f t="shared" si="3"/>
        <v>-10.215121453535069</v>
      </c>
      <c r="J9" s="382">
        <v>1026359</v>
      </c>
      <c r="K9" s="383">
        <v>7671</v>
      </c>
      <c r="L9" s="383">
        <f t="shared" si="4"/>
        <v>1034030</v>
      </c>
      <c r="M9" s="384">
        <f t="shared" si="5"/>
        <v>0.5236992351883262</v>
      </c>
      <c r="N9" s="382">
        <v>1114426</v>
      </c>
      <c r="O9" s="383">
        <v>37249</v>
      </c>
      <c r="P9" s="383">
        <f t="shared" si="6"/>
        <v>1151675</v>
      </c>
      <c r="Q9" s="386">
        <f t="shared" si="7"/>
        <v>-10.215121453535069</v>
      </c>
    </row>
    <row r="10" spans="1:17" s="65" customFormat="1" ht="18" customHeight="1">
      <c r="A10" s="387" t="s">
        <v>160</v>
      </c>
      <c r="B10" s="388">
        <v>406260</v>
      </c>
      <c r="C10" s="389">
        <v>9688</v>
      </c>
      <c r="D10" s="389">
        <f t="shared" si="0"/>
        <v>415948</v>
      </c>
      <c r="E10" s="390">
        <f t="shared" si="1"/>
        <v>0.210662794578604</v>
      </c>
      <c r="F10" s="388">
        <v>351604</v>
      </c>
      <c r="G10" s="389">
        <v>6363</v>
      </c>
      <c r="H10" s="389">
        <f t="shared" si="2"/>
        <v>357967</v>
      </c>
      <c r="I10" s="391">
        <f t="shared" si="3"/>
        <v>16.197303103358696</v>
      </c>
      <c r="J10" s="388">
        <v>406260</v>
      </c>
      <c r="K10" s="389">
        <v>9688</v>
      </c>
      <c r="L10" s="389">
        <f t="shared" si="4"/>
        <v>415948</v>
      </c>
      <c r="M10" s="390">
        <f t="shared" si="5"/>
        <v>0.210662794578604</v>
      </c>
      <c r="N10" s="388">
        <v>351604</v>
      </c>
      <c r="O10" s="389">
        <v>6363</v>
      </c>
      <c r="P10" s="389">
        <f t="shared" si="6"/>
        <v>357967</v>
      </c>
      <c r="Q10" s="392">
        <f t="shared" si="7"/>
        <v>16.197303103358696</v>
      </c>
    </row>
    <row r="11" spans="1:17" s="65" customFormat="1" ht="18" customHeight="1">
      <c r="A11" s="387" t="s">
        <v>161</v>
      </c>
      <c r="B11" s="388">
        <v>236697</v>
      </c>
      <c r="C11" s="389">
        <v>6898</v>
      </c>
      <c r="D11" s="389">
        <f t="shared" si="0"/>
        <v>243595</v>
      </c>
      <c r="E11" s="390">
        <f t="shared" si="1"/>
        <v>0.12337216057145375</v>
      </c>
      <c r="F11" s="388">
        <v>341136</v>
      </c>
      <c r="G11" s="389"/>
      <c r="H11" s="389">
        <f t="shared" si="2"/>
        <v>341136</v>
      </c>
      <c r="I11" s="391">
        <f t="shared" si="3"/>
        <v>-28.592995169082126</v>
      </c>
      <c r="J11" s="388">
        <v>236697</v>
      </c>
      <c r="K11" s="389">
        <v>6898</v>
      </c>
      <c r="L11" s="389">
        <f t="shared" si="4"/>
        <v>243595</v>
      </c>
      <c r="M11" s="390">
        <f t="shared" si="5"/>
        <v>0.12337216057145375</v>
      </c>
      <c r="N11" s="388">
        <v>341136</v>
      </c>
      <c r="O11" s="389"/>
      <c r="P11" s="389">
        <f t="shared" si="6"/>
        <v>341136</v>
      </c>
      <c r="Q11" s="392">
        <f t="shared" si="7"/>
        <v>-28.592995169082126</v>
      </c>
    </row>
    <row r="12" spans="1:17" s="65" customFormat="1" ht="18" customHeight="1">
      <c r="A12" s="387" t="s">
        <v>162</v>
      </c>
      <c r="B12" s="388">
        <v>89620</v>
      </c>
      <c r="C12" s="389">
        <v>2793</v>
      </c>
      <c r="D12" s="389">
        <f t="shared" si="0"/>
        <v>92413</v>
      </c>
      <c r="E12" s="390">
        <f t="shared" si="1"/>
        <v>0.046803881339476404</v>
      </c>
      <c r="F12" s="388">
        <v>68385</v>
      </c>
      <c r="G12" s="389"/>
      <c r="H12" s="389">
        <f t="shared" si="2"/>
        <v>68385</v>
      </c>
      <c r="I12" s="391">
        <f t="shared" si="3"/>
        <v>35.13636031293412</v>
      </c>
      <c r="J12" s="388">
        <v>89620</v>
      </c>
      <c r="K12" s="389">
        <v>2793</v>
      </c>
      <c r="L12" s="389">
        <f t="shared" si="4"/>
        <v>92413</v>
      </c>
      <c r="M12" s="390">
        <f t="shared" si="5"/>
        <v>0.046803881339476404</v>
      </c>
      <c r="N12" s="388">
        <v>68385</v>
      </c>
      <c r="O12" s="389"/>
      <c r="P12" s="389">
        <f t="shared" si="6"/>
        <v>68385</v>
      </c>
      <c r="Q12" s="392">
        <f t="shared" si="7"/>
        <v>35.13636031293412</v>
      </c>
    </row>
    <row r="13" spans="1:17" s="65" customFormat="1" ht="18" customHeight="1">
      <c r="A13" s="387" t="s">
        <v>163</v>
      </c>
      <c r="B13" s="388">
        <v>90924</v>
      </c>
      <c r="C13" s="389">
        <v>0</v>
      </c>
      <c r="D13" s="389">
        <f>C13+B13</f>
        <v>90924</v>
      </c>
      <c r="E13" s="390">
        <f>(D13/$D$8)</f>
        <v>0.04604975606149084</v>
      </c>
      <c r="F13" s="388">
        <v>82620</v>
      </c>
      <c r="G13" s="389"/>
      <c r="H13" s="389">
        <f>G13+F13</f>
        <v>82620</v>
      </c>
      <c r="I13" s="391">
        <f t="shared" si="3"/>
        <v>10.05083514887437</v>
      </c>
      <c r="J13" s="388">
        <v>90924</v>
      </c>
      <c r="K13" s="389"/>
      <c r="L13" s="389">
        <f>K13+J13</f>
        <v>90924</v>
      </c>
      <c r="M13" s="390">
        <f>(L13/$L$8)</f>
        <v>0.04604975606149084</v>
      </c>
      <c r="N13" s="388">
        <v>82620</v>
      </c>
      <c r="O13" s="389"/>
      <c r="P13" s="389">
        <f>O13+N13</f>
        <v>82620</v>
      </c>
      <c r="Q13" s="392">
        <f t="shared" si="7"/>
        <v>10.05083514887437</v>
      </c>
    </row>
    <row r="14" spans="1:17" s="65" customFormat="1" ht="18" customHeight="1">
      <c r="A14" s="387" t="s">
        <v>164</v>
      </c>
      <c r="B14" s="388">
        <v>39722</v>
      </c>
      <c r="C14" s="389">
        <v>115</v>
      </c>
      <c r="D14" s="389">
        <f>C14+B14</f>
        <v>39837</v>
      </c>
      <c r="E14" s="390">
        <f>(D14/$D$8)</f>
        <v>0.02017601658771733</v>
      </c>
      <c r="F14" s="388">
        <v>22958</v>
      </c>
      <c r="G14" s="389"/>
      <c r="H14" s="389">
        <f>G14+F14</f>
        <v>22958</v>
      </c>
      <c r="I14" s="391">
        <f t="shared" si="3"/>
        <v>73.52121264918547</v>
      </c>
      <c r="J14" s="388">
        <v>39722</v>
      </c>
      <c r="K14" s="389">
        <v>115</v>
      </c>
      <c r="L14" s="389">
        <f>K14+J14</f>
        <v>39837</v>
      </c>
      <c r="M14" s="390">
        <f>(L14/$L$8)</f>
        <v>0.02017601658771733</v>
      </c>
      <c r="N14" s="388">
        <v>22958</v>
      </c>
      <c r="O14" s="389"/>
      <c r="P14" s="389">
        <f>O14+N14</f>
        <v>22958</v>
      </c>
      <c r="Q14" s="392">
        <f t="shared" si="7"/>
        <v>73.52121264918547</v>
      </c>
    </row>
    <row r="15" spans="1:17" s="65" customFormat="1" ht="18" customHeight="1">
      <c r="A15" s="387" t="s">
        <v>165</v>
      </c>
      <c r="B15" s="388">
        <v>15406</v>
      </c>
      <c r="C15" s="389">
        <v>74</v>
      </c>
      <c r="D15" s="389">
        <f>C15+B15</f>
        <v>15480</v>
      </c>
      <c r="E15" s="390">
        <f>(D15/$D$8)</f>
        <v>0.007840066691213302</v>
      </c>
      <c r="F15" s="388">
        <v>22684</v>
      </c>
      <c r="G15" s="389">
        <v>137</v>
      </c>
      <c r="H15" s="389">
        <f>G15+F15</f>
        <v>22821</v>
      </c>
      <c r="I15" s="391">
        <f>(D15/H15-1)*100</f>
        <v>-32.16774023925332</v>
      </c>
      <c r="J15" s="388">
        <v>15406</v>
      </c>
      <c r="K15" s="389">
        <v>74</v>
      </c>
      <c r="L15" s="389">
        <f>K15+J15</f>
        <v>15480</v>
      </c>
      <c r="M15" s="390">
        <f>(L15/$L$8)</f>
        <v>0.007840066691213302</v>
      </c>
      <c r="N15" s="388">
        <v>22684</v>
      </c>
      <c r="O15" s="389">
        <v>137</v>
      </c>
      <c r="P15" s="389">
        <f>O15+N15</f>
        <v>22821</v>
      </c>
      <c r="Q15" s="392">
        <f>(L15/P15-1)*100</f>
        <v>-32.16774023925332</v>
      </c>
    </row>
    <row r="16" spans="1:20" s="65" customFormat="1" ht="18" customHeight="1">
      <c r="A16" s="387" t="s">
        <v>166</v>
      </c>
      <c r="B16" s="388">
        <v>0</v>
      </c>
      <c r="C16" s="389">
        <v>10555</v>
      </c>
      <c r="D16" s="389">
        <f>C16+B16</f>
        <v>10555</v>
      </c>
      <c r="E16" s="390">
        <f>(D16/$D$8)</f>
        <v>0.005345730227762041</v>
      </c>
      <c r="F16" s="388"/>
      <c r="G16" s="389">
        <v>9109</v>
      </c>
      <c r="H16" s="389">
        <f>G16+F16</f>
        <v>9109</v>
      </c>
      <c r="I16" s="391">
        <f t="shared" si="3"/>
        <v>15.874409924250731</v>
      </c>
      <c r="J16" s="388"/>
      <c r="K16" s="389">
        <v>10555</v>
      </c>
      <c r="L16" s="389">
        <f>K16+J16</f>
        <v>10555</v>
      </c>
      <c r="M16" s="390">
        <f>(L16/$L$8)</f>
        <v>0.005345730227762041</v>
      </c>
      <c r="N16" s="388"/>
      <c r="O16" s="389">
        <v>9109</v>
      </c>
      <c r="P16" s="389">
        <f>O16+N16</f>
        <v>9109</v>
      </c>
      <c r="Q16" s="392">
        <f t="shared" si="7"/>
        <v>15.874409924250731</v>
      </c>
      <c r="T16" s="270"/>
    </row>
    <row r="17" spans="1:17" s="65" customFormat="1" ht="18" customHeight="1">
      <c r="A17" s="387" t="s">
        <v>167</v>
      </c>
      <c r="B17" s="388">
        <v>0</v>
      </c>
      <c r="C17" s="389">
        <v>7655</v>
      </c>
      <c r="D17" s="389">
        <f t="shared" si="0"/>
        <v>7655</v>
      </c>
      <c r="E17" s="390">
        <f t="shared" si="1"/>
        <v>0.003876983883800893</v>
      </c>
      <c r="F17" s="388"/>
      <c r="G17" s="389">
        <v>1022</v>
      </c>
      <c r="H17" s="389">
        <f t="shared" si="2"/>
        <v>1022</v>
      </c>
      <c r="I17" s="391">
        <f t="shared" si="3"/>
        <v>649.0215264187867</v>
      </c>
      <c r="J17" s="388"/>
      <c r="K17" s="389">
        <v>7655</v>
      </c>
      <c r="L17" s="389">
        <f t="shared" si="4"/>
        <v>7655</v>
      </c>
      <c r="M17" s="390">
        <f t="shared" si="5"/>
        <v>0.003876983883800893</v>
      </c>
      <c r="N17" s="388"/>
      <c r="O17" s="389">
        <v>1022</v>
      </c>
      <c r="P17" s="389">
        <f t="shared" si="6"/>
        <v>1022</v>
      </c>
      <c r="Q17" s="392">
        <f t="shared" si="7"/>
        <v>649.0215264187867</v>
      </c>
    </row>
    <row r="18" spans="1:17" s="65" customFormat="1" ht="18" customHeight="1">
      <c r="A18" s="387" t="s">
        <v>168</v>
      </c>
      <c r="B18" s="388">
        <v>0</v>
      </c>
      <c r="C18" s="389">
        <v>5915</v>
      </c>
      <c r="D18" s="389">
        <f t="shared" si="0"/>
        <v>5915</v>
      </c>
      <c r="E18" s="390">
        <f t="shared" si="1"/>
        <v>0.002995736077424204</v>
      </c>
      <c r="F18" s="388"/>
      <c r="G18" s="389">
        <v>3476</v>
      </c>
      <c r="H18" s="389">
        <f t="shared" si="2"/>
        <v>3476</v>
      </c>
      <c r="I18" s="391">
        <f t="shared" si="3"/>
        <v>70.1668584579977</v>
      </c>
      <c r="J18" s="388"/>
      <c r="K18" s="389">
        <v>5915</v>
      </c>
      <c r="L18" s="389">
        <f t="shared" si="4"/>
        <v>5915</v>
      </c>
      <c r="M18" s="390">
        <f t="shared" si="5"/>
        <v>0.002995736077424204</v>
      </c>
      <c r="N18" s="388"/>
      <c r="O18" s="389">
        <v>3476</v>
      </c>
      <c r="P18" s="389">
        <f t="shared" si="6"/>
        <v>3476</v>
      </c>
      <c r="Q18" s="392"/>
    </row>
    <row r="19" spans="1:17" s="65" customFormat="1" ht="18" customHeight="1">
      <c r="A19" s="387" t="s">
        <v>169</v>
      </c>
      <c r="B19" s="388">
        <v>662</v>
      </c>
      <c r="C19" s="389">
        <v>2265</v>
      </c>
      <c r="D19" s="389">
        <f>C19+B19</f>
        <v>2927</v>
      </c>
      <c r="E19" s="390">
        <f>(D19/$D$8)</f>
        <v>0.001482420878887683</v>
      </c>
      <c r="F19" s="388"/>
      <c r="G19" s="389">
        <v>3204</v>
      </c>
      <c r="H19" s="389">
        <f>G19+F19</f>
        <v>3204</v>
      </c>
      <c r="I19" s="391">
        <f>(D19/H19-1)*100</f>
        <v>-8.645443196004997</v>
      </c>
      <c r="J19" s="388">
        <v>662</v>
      </c>
      <c r="K19" s="389">
        <v>2265</v>
      </c>
      <c r="L19" s="389">
        <f>K19+J19</f>
        <v>2927</v>
      </c>
      <c r="M19" s="390">
        <f>(L19/$L$8)</f>
        <v>0.001482420878887683</v>
      </c>
      <c r="N19" s="388"/>
      <c r="O19" s="389">
        <v>3204</v>
      </c>
      <c r="P19" s="389">
        <f>O19+N19</f>
        <v>3204</v>
      </c>
      <c r="Q19" s="392">
        <f>(L19/P19-1)*100</f>
        <v>-8.645443196004997</v>
      </c>
    </row>
    <row r="20" spans="1:17" s="65" customFormat="1" ht="18" customHeight="1">
      <c r="A20" s="387" t="s">
        <v>170</v>
      </c>
      <c r="B20" s="388">
        <v>0</v>
      </c>
      <c r="C20" s="389">
        <v>1877</v>
      </c>
      <c r="D20" s="389">
        <f>C20+B20</f>
        <v>1877</v>
      </c>
      <c r="E20" s="390">
        <f>(D20/$D$8)</f>
        <v>0.0009506334095224397</v>
      </c>
      <c r="F20" s="388"/>
      <c r="G20" s="389">
        <v>1503</v>
      </c>
      <c r="H20" s="389">
        <f>G20+F20</f>
        <v>1503</v>
      </c>
      <c r="I20" s="391">
        <f>(D20/H20-1)*100</f>
        <v>24.88356620093146</v>
      </c>
      <c r="J20" s="388"/>
      <c r="K20" s="389">
        <v>1877</v>
      </c>
      <c r="L20" s="389">
        <f>K20+J20</f>
        <v>1877</v>
      </c>
      <c r="M20" s="390">
        <f>(L20/$L$8)</f>
        <v>0.0009506334095224397</v>
      </c>
      <c r="N20" s="388"/>
      <c r="O20" s="389">
        <v>1503</v>
      </c>
      <c r="P20" s="389">
        <f>O20+N20</f>
        <v>1503</v>
      </c>
      <c r="Q20" s="392">
        <f>(L20/P20-1)*100</f>
        <v>24.88356620093146</v>
      </c>
    </row>
    <row r="21" spans="1:17" s="65" customFormat="1" ht="18" customHeight="1" thickBot="1">
      <c r="A21" s="393" t="s">
        <v>171</v>
      </c>
      <c r="B21" s="394">
        <v>0</v>
      </c>
      <c r="C21" s="395">
        <v>13317</v>
      </c>
      <c r="D21" s="395">
        <f>C21+B21</f>
        <v>13317</v>
      </c>
      <c r="E21" s="396">
        <f>(D21/$D$8)</f>
        <v>0.0067445845043209</v>
      </c>
      <c r="F21" s="394">
        <v>0</v>
      </c>
      <c r="G21" s="395">
        <v>11470</v>
      </c>
      <c r="H21" s="395">
        <f>G21+F21</f>
        <v>11470</v>
      </c>
      <c r="I21" s="397">
        <f>(D21/H21-1)*100</f>
        <v>16.102877070619016</v>
      </c>
      <c r="J21" s="394">
        <v>0</v>
      </c>
      <c r="K21" s="395">
        <v>13317</v>
      </c>
      <c r="L21" s="395">
        <f>K21+J21</f>
        <v>13317</v>
      </c>
      <c r="M21" s="396">
        <f>(L21/$L$8)</f>
        <v>0.0067445845043209</v>
      </c>
      <c r="N21" s="394">
        <v>0</v>
      </c>
      <c r="O21" s="395">
        <v>11470</v>
      </c>
      <c r="P21" s="395">
        <f>O21+N21</f>
        <v>11470</v>
      </c>
      <c r="Q21" s="398">
        <f>(L21/P21-1)*100</f>
        <v>16.102877070619016</v>
      </c>
    </row>
    <row r="22" s="64" customFormat="1" ht="6" customHeight="1" thickTop="1">
      <c r="A22" s="63"/>
    </row>
    <row r="23" ht="15">
      <c r="A23" s="87"/>
    </row>
    <row r="26" ht="14.25">
      <c r="B26" s="271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2:Q65536 I22:I65536 Q3 I3 I5 Q5">
    <cfRule type="cellIs" priority="3" dxfId="97" operator="lessThan" stopIfTrue="1">
      <formula>0</formula>
    </cfRule>
  </conditionalFormatting>
  <conditionalFormatting sqref="Q8:Q21 I8:I21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pane xSplit="22327" topLeftCell="A1" activePane="topLeft" state="split"/>
      <selection pane="topLeft" activeCell="M16" sqref="M16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7.8515625" style="62" customWidth="1"/>
    <col min="17" max="17" width="7.7109375" style="62" bestFit="1" customWidth="1"/>
    <col min="18" max="16384" width="9.140625" style="62" customWidth="1"/>
  </cols>
  <sheetData>
    <row r="1" spans="14:17" ht="16.5">
      <c r="N1" s="606"/>
      <c r="O1" s="606"/>
      <c r="P1" s="606" t="s">
        <v>26</v>
      </c>
      <c r="Q1" s="606"/>
    </row>
    <row r="2" ht="7.5" customHeight="1" thickBot="1"/>
    <row r="3" spans="1:17" ht="24" customHeight="1">
      <c r="A3" s="612" t="s">
        <v>38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4"/>
    </row>
    <row r="4" spans="1:17" ht="16.5" customHeight="1" thickBot="1">
      <c r="A4" s="615" t="s">
        <v>35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1:17" ht="15" thickBot="1">
      <c r="A5" s="621" t="s">
        <v>34</v>
      </c>
      <c r="B5" s="607" t="s">
        <v>33</v>
      </c>
      <c r="C5" s="608"/>
      <c r="D5" s="608"/>
      <c r="E5" s="608"/>
      <c r="F5" s="609"/>
      <c r="G5" s="609"/>
      <c r="H5" s="609"/>
      <c r="I5" s="610"/>
      <c r="J5" s="608" t="s">
        <v>32</v>
      </c>
      <c r="K5" s="608"/>
      <c r="L5" s="608"/>
      <c r="M5" s="608"/>
      <c r="N5" s="608"/>
      <c r="O5" s="608"/>
      <c r="P5" s="608"/>
      <c r="Q5" s="611"/>
    </row>
    <row r="6" spans="1:17" s="78" customFormat="1" ht="25.5" customHeight="1" thickBot="1">
      <c r="A6" s="622"/>
      <c r="B6" s="618" t="s">
        <v>151</v>
      </c>
      <c r="C6" s="619"/>
      <c r="D6" s="620"/>
      <c r="E6" s="600" t="s">
        <v>31</v>
      </c>
      <c r="F6" s="618" t="s">
        <v>152</v>
      </c>
      <c r="G6" s="619"/>
      <c r="H6" s="620"/>
      <c r="I6" s="602" t="s">
        <v>30</v>
      </c>
      <c r="J6" s="618" t="s">
        <v>153</v>
      </c>
      <c r="K6" s="619"/>
      <c r="L6" s="620"/>
      <c r="M6" s="600" t="s">
        <v>31</v>
      </c>
      <c r="N6" s="618" t="s">
        <v>154</v>
      </c>
      <c r="O6" s="619"/>
      <c r="P6" s="620"/>
      <c r="Q6" s="600" t="s">
        <v>30</v>
      </c>
    </row>
    <row r="7" spans="1:17" s="73" customFormat="1" ht="26.25" thickBot="1">
      <c r="A7" s="623"/>
      <c r="B7" s="77" t="s">
        <v>20</v>
      </c>
      <c r="C7" s="74" t="s">
        <v>19</v>
      </c>
      <c r="D7" s="74" t="s">
        <v>15</v>
      </c>
      <c r="E7" s="601"/>
      <c r="F7" s="77" t="s">
        <v>20</v>
      </c>
      <c r="G7" s="75" t="s">
        <v>19</v>
      </c>
      <c r="H7" s="74" t="s">
        <v>15</v>
      </c>
      <c r="I7" s="603"/>
      <c r="J7" s="77" t="s">
        <v>20</v>
      </c>
      <c r="K7" s="74" t="s">
        <v>19</v>
      </c>
      <c r="L7" s="75" t="s">
        <v>15</v>
      </c>
      <c r="M7" s="601"/>
      <c r="N7" s="76" t="s">
        <v>20</v>
      </c>
      <c r="O7" s="75" t="s">
        <v>19</v>
      </c>
      <c r="P7" s="74" t="s">
        <v>15</v>
      </c>
      <c r="Q7" s="601"/>
    </row>
    <row r="8" spans="1:17" s="80" customFormat="1" ht="17.25" customHeight="1" thickBot="1">
      <c r="A8" s="85" t="s">
        <v>22</v>
      </c>
      <c r="B8" s="83">
        <f>SUM(B9:B19)</f>
        <v>11110.935</v>
      </c>
      <c r="C8" s="82">
        <f>SUM(C9:C19)</f>
        <v>1972.9559999999997</v>
      </c>
      <c r="D8" s="82">
        <f>C8+B8</f>
        <v>13083.891</v>
      </c>
      <c r="E8" s="84">
        <f>(D8/$D$8)</f>
        <v>1</v>
      </c>
      <c r="F8" s="83">
        <f>SUM(F9:F19)</f>
        <v>11829.994</v>
      </c>
      <c r="G8" s="82">
        <f>SUM(G9:G19)</f>
        <v>1191.213</v>
      </c>
      <c r="H8" s="82">
        <f>G8+F8</f>
        <v>13021.207</v>
      </c>
      <c r="I8" s="81">
        <f>(D8/H8-1)*100</f>
        <v>0.48139930499528916</v>
      </c>
      <c r="J8" s="83">
        <f>SUM(J9:J19)</f>
        <v>11110.935</v>
      </c>
      <c r="K8" s="82">
        <f>SUM(K9:K19)</f>
        <v>1972.9559999999997</v>
      </c>
      <c r="L8" s="82">
        <f>K8+J8</f>
        <v>13083.891</v>
      </c>
      <c r="M8" s="84">
        <f>(L8/$L$8)</f>
        <v>1</v>
      </c>
      <c r="N8" s="83">
        <f>SUM(N9:N19)</f>
        <v>11829.994</v>
      </c>
      <c r="O8" s="82">
        <f>SUM(O9:O19)</f>
        <v>1191.213</v>
      </c>
      <c r="P8" s="82">
        <f>O8+N8</f>
        <v>13021.207</v>
      </c>
      <c r="Q8" s="81">
        <f>(L8/P8-1)*100</f>
        <v>0.48139930499528916</v>
      </c>
    </row>
    <row r="9" spans="1:17" s="65" customFormat="1" ht="17.25" customHeight="1" thickTop="1">
      <c r="A9" s="381" t="s">
        <v>159</v>
      </c>
      <c r="B9" s="382">
        <v>5240.767000000001</v>
      </c>
      <c r="C9" s="383">
        <v>64.68399999999998</v>
      </c>
      <c r="D9" s="383">
        <f>C9+B9</f>
        <v>5305.451000000001</v>
      </c>
      <c r="E9" s="384">
        <f>(D9/$D$8)</f>
        <v>0.4054948944469196</v>
      </c>
      <c r="F9" s="382">
        <v>4892.395</v>
      </c>
      <c r="G9" s="383">
        <v>261.779</v>
      </c>
      <c r="H9" s="383">
        <f>G9+F9</f>
        <v>5154.174000000001</v>
      </c>
      <c r="I9" s="385">
        <f>(D9/H9-1)*100</f>
        <v>2.935038669629697</v>
      </c>
      <c r="J9" s="382">
        <v>5240.767000000001</v>
      </c>
      <c r="K9" s="383">
        <v>64.68399999999998</v>
      </c>
      <c r="L9" s="383">
        <f>K9+J9</f>
        <v>5305.451000000001</v>
      </c>
      <c r="M9" s="384">
        <f>(L9/$L$8)</f>
        <v>0.4054948944469196</v>
      </c>
      <c r="N9" s="382">
        <v>4892.395</v>
      </c>
      <c r="O9" s="383">
        <v>261.779</v>
      </c>
      <c r="P9" s="383">
        <f>O9+N9</f>
        <v>5154.174000000001</v>
      </c>
      <c r="Q9" s="386">
        <f>(L9/P9-1)*100</f>
        <v>2.935038669629697</v>
      </c>
    </row>
    <row r="10" spans="1:17" s="65" customFormat="1" ht="17.25" customHeight="1">
      <c r="A10" s="387" t="s">
        <v>172</v>
      </c>
      <c r="B10" s="388">
        <v>2168.512</v>
      </c>
      <c r="C10" s="389">
        <v>0</v>
      </c>
      <c r="D10" s="389">
        <f>C10+B10</f>
        <v>2168.512</v>
      </c>
      <c r="E10" s="390">
        <f>(D10/$D$8)</f>
        <v>0.16573907563124762</v>
      </c>
      <c r="F10" s="388">
        <v>1196.8339999999998</v>
      </c>
      <c r="G10" s="389"/>
      <c r="H10" s="389">
        <f>G10+F10</f>
        <v>1196.8339999999998</v>
      </c>
      <c r="I10" s="391">
        <f>(D10/H10-1)*100</f>
        <v>81.1873660006317</v>
      </c>
      <c r="J10" s="388">
        <v>2168.512</v>
      </c>
      <c r="K10" s="389"/>
      <c r="L10" s="389">
        <f>K10+J10</f>
        <v>2168.512</v>
      </c>
      <c r="M10" s="390">
        <f>(L10/$L$8)</f>
        <v>0.16573907563124762</v>
      </c>
      <c r="N10" s="388">
        <v>1196.8339999999998</v>
      </c>
      <c r="O10" s="389"/>
      <c r="P10" s="389">
        <f>O10+N10</f>
        <v>1196.8339999999998</v>
      </c>
      <c r="Q10" s="392">
        <f>(L10/P10-1)*100</f>
        <v>81.1873660006317</v>
      </c>
    </row>
    <row r="11" spans="1:17" s="65" customFormat="1" ht="17.25" customHeight="1">
      <c r="A11" s="387" t="s">
        <v>160</v>
      </c>
      <c r="B11" s="388">
        <v>1668.808999999999</v>
      </c>
      <c r="C11" s="389">
        <v>62.849</v>
      </c>
      <c r="D11" s="389">
        <f>C11+B11</f>
        <v>1731.657999999999</v>
      </c>
      <c r="E11" s="390">
        <f>(D11/$D$8)</f>
        <v>0.13235038414795713</v>
      </c>
      <c r="F11" s="388">
        <v>1770.4699999999996</v>
      </c>
      <c r="G11" s="389">
        <v>47.926</v>
      </c>
      <c r="H11" s="389">
        <f>G11+F11</f>
        <v>1818.3959999999995</v>
      </c>
      <c r="I11" s="391">
        <f>(D11/H11-1)*100</f>
        <v>-4.770028090690948</v>
      </c>
      <c r="J11" s="388">
        <v>1668.808999999999</v>
      </c>
      <c r="K11" s="389">
        <v>62.849</v>
      </c>
      <c r="L11" s="389">
        <f>K11+J11</f>
        <v>1731.657999999999</v>
      </c>
      <c r="M11" s="390">
        <f>(L11/$L$8)</f>
        <v>0.13235038414795713</v>
      </c>
      <c r="N11" s="388">
        <v>1770.4699999999996</v>
      </c>
      <c r="O11" s="389">
        <v>47.926</v>
      </c>
      <c r="P11" s="389">
        <f>O11+N11</f>
        <v>1818.3959999999995</v>
      </c>
      <c r="Q11" s="392">
        <f>(L11/P11-1)*100</f>
        <v>-4.770028090690948</v>
      </c>
    </row>
    <row r="12" spans="1:17" s="65" customFormat="1" ht="17.25" customHeight="1">
      <c r="A12" s="387" t="s">
        <v>173</v>
      </c>
      <c r="B12" s="388">
        <v>965.29</v>
      </c>
      <c r="C12" s="389">
        <v>159.326</v>
      </c>
      <c r="D12" s="389">
        <f aca="true" t="shared" si="0" ref="D12:D19">C12+B12</f>
        <v>1124.616</v>
      </c>
      <c r="E12" s="390">
        <f aca="true" t="shared" si="1" ref="E12:E19">(D12/$D$8)</f>
        <v>0.0859542470966779</v>
      </c>
      <c r="F12" s="388">
        <v>622.0670000000001</v>
      </c>
      <c r="G12" s="389">
        <v>322.18300000000005</v>
      </c>
      <c r="H12" s="389">
        <f aca="true" t="shared" si="2" ref="H12:H19">G12+F12</f>
        <v>944.2500000000002</v>
      </c>
      <c r="I12" s="391">
        <f aca="true" t="shared" si="3" ref="I12:I19">(D12/H12-1)*100</f>
        <v>19.101509134233496</v>
      </c>
      <c r="J12" s="388">
        <v>965.29</v>
      </c>
      <c r="K12" s="389">
        <v>159.326</v>
      </c>
      <c r="L12" s="389">
        <f aca="true" t="shared" si="4" ref="L12:L19">K12+J12</f>
        <v>1124.616</v>
      </c>
      <c r="M12" s="390">
        <f aca="true" t="shared" si="5" ref="M12:M19">(L12/$L$8)</f>
        <v>0.0859542470966779</v>
      </c>
      <c r="N12" s="388">
        <v>622.0670000000001</v>
      </c>
      <c r="O12" s="389">
        <v>322.18300000000005</v>
      </c>
      <c r="P12" s="389">
        <f aca="true" t="shared" si="6" ref="P12:P19">O12+N12</f>
        <v>944.2500000000002</v>
      </c>
      <c r="Q12" s="392">
        <f aca="true" t="shared" si="7" ref="Q12:Q19">(L12/P12-1)*100</f>
        <v>19.101509134233496</v>
      </c>
    </row>
    <row r="13" spans="1:17" s="65" customFormat="1" ht="17.25" customHeight="1">
      <c r="A13" s="387" t="s">
        <v>174</v>
      </c>
      <c r="B13" s="388">
        <v>97.447</v>
      </c>
      <c r="C13" s="389">
        <v>1016.373</v>
      </c>
      <c r="D13" s="389">
        <f t="shared" si="0"/>
        <v>1113.8200000000002</v>
      </c>
      <c r="E13" s="390">
        <f t="shared" si="1"/>
        <v>0.08512911029295492</v>
      </c>
      <c r="F13" s="388">
        <v>2186.6890000000003</v>
      </c>
      <c r="G13" s="389"/>
      <c r="H13" s="389">
        <f t="shared" si="2"/>
        <v>2186.6890000000003</v>
      </c>
      <c r="I13" s="391">
        <f t="shared" si="3"/>
        <v>-49.06362999036443</v>
      </c>
      <c r="J13" s="388">
        <v>97.447</v>
      </c>
      <c r="K13" s="389">
        <v>1016.373</v>
      </c>
      <c r="L13" s="389">
        <f t="shared" si="4"/>
        <v>1113.8200000000002</v>
      </c>
      <c r="M13" s="390">
        <f t="shared" si="5"/>
        <v>0.08512911029295492</v>
      </c>
      <c r="N13" s="388">
        <v>2186.6890000000003</v>
      </c>
      <c r="O13" s="389"/>
      <c r="P13" s="389">
        <f t="shared" si="6"/>
        <v>2186.6890000000003</v>
      </c>
      <c r="Q13" s="392">
        <f t="shared" si="7"/>
        <v>-49.06362999036443</v>
      </c>
    </row>
    <row r="14" spans="1:17" s="65" customFormat="1" ht="17.25" customHeight="1">
      <c r="A14" s="387" t="s">
        <v>170</v>
      </c>
      <c r="B14" s="388">
        <v>288.38100000000003</v>
      </c>
      <c r="C14" s="389">
        <v>0</v>
      </c>
      <c r="D14" s="389">
        <f t="shared" si="0"/>
        <v>288.38100000000003</v>
      </c>
      <c r="E14" s="390">
        <f t="shared" si="1"/>
        <v>0.022040920395928094</v>
      </c>
      <c r="F14" s="388">
        <v>313.50999999999993</v>
      </c>
      <c r="G14" s="389"/>
      <c r="H14" s="389">
        <f t="shared" si="2"/>
        <v>313.50999999999993</v>
      </c>
      <c r="I14" s="391">
        <f t="shared" si="3"/>
        <v>-8.015374310229307</v>
      </c>
      <c r="J14" s="388">
        <v>288.38100000000003</v>
      </c>
      <c r="K14" s="389"/>
      <c r="L14" s="389">
        <f t="shared" si="4"/>
        <v>288.38100000000003</v>
      </c>
      <c r="M14" s="390">
        <f t="shared" si="5"/>
        <v>0.022040920395928094</v>
      </c>
      <c r="N14" s="388">
        <v>313.50999999999993</v>
      </c>
      <c r="O14" s="389"/>
      <c r="P14" s="389">
        <f t="shared" si="6"/>
        <v>313.50999999999993</v>
      </c>
      <c r="Q14" s="392">
        <f t="shared" si="7"/>
        <v>-8.015374310229307</v>
      </c>
    </row>
    <row r="15" spans="1:17" s="65" customFormat="1" ht="17.25" customHeight="1">
      <c r="A15" s="387" t="s">
        <v>175</v>
      </c>
      <c r="B15" s="388">
        <v>249.68899999999996</v>
      </c>
      <c r="C15" s="389">
        <v>0</v>
      </c>
      <c r="D15" s="389">
        <f t="shared" si="0"/>
        <v>249.68899999999996</v>
      </c>
      <c r="E15" s="390">
        <f t="shared" si="1"/>
        <v>0.019083696126786745</v>
      </c>
      <c r="F15" s="388">
        <v>306.856</v>
      </c>
      <c r="G15" s="389"/>
      <c r="H15" s="389">
        <f t="shared" si="2"/>
        <v>306.856</v>
      </c>
      <c r="I15" s="391">
        <f t="shared" si="3"/>
        <v>-18.62991109836537</v>
      </c>
      <c r="J15" s="388">
        <v>249.68899999999996</v>
      </c>
      <c r="K15" s="389"/>
      <c r="L15" s="389">
        <f t="shared" si="4"/>
        <v>249.68899999999996</v>
      </c>
      <c r="M15" s="390">
        <f t="shared" si="5"/>
        <v>0.019083696126786745</v>
      </c>
      <c r="N15" s="388">
        <v>306.856</v>
      </c>
      <c r="O15" s="389"/>
      <c r="P15" s="389">
        <f t="shared" si="6"/>
        <v>306.856</v>
      </c>
      <c r="Q15" s="392">
        <f t="shared" si="7"/>
        <v>-18.62991109836537</v>
      </c>
    </row>
    <row r="16" spans="1:17" s="65" customFormat="1" ht="17.25" customHeight="1">
      <c r="A16" s="387" t="s">
        <v>164</v>
      </c>
      <c r="B16" s="388">
        <v>243.32900000000004</v>
      </c>
      <c r="C16" s="389">
        <v>0</v>
      </c>
      <c r="D16" s="389">
        <f t="shared" si="0"/>
        <v>243.32900000000004</v>
      </c>
      <c r="E16" s="390">
        <f t="shared" si="1"/>
        <v>0.018597602196471986</v>
      </c>
      <c r="F16" s="388">
        <v>124.77499999999999</v>
      </c>
      <c r="G16" s="389"/>
      <c r="H16" s="389">
        <f t="shared" si="2"/>
        <v>124.77499999999999</v>
      </c>
      <c r="I16" s="391">
        <f t="shared" si="3"/>
        <v>95.014225606091</v>
      </c>
      <c r="J16" s="388">
        <v>243.32900000000004</v>
      </c>
      <c r="K16" s="389"/>
      <c r="L16" s="389">
        <f t="shared" si="4"/>
        <v>243.32900000000004</v>
      </c>
      <c r="M16" s="390">
        <f t="shared" si="5"/>
        <v>0.018597602196471986</v>
      </c>
      <c r="N16" s="388">
        <v>124.77499999999999</v>
      </c>
      <c r="O16" s="389"/>
      <c r="P16" s="389">
        <f t="shared" si="6"/>
        <v>124.77499999999999</v>
      </c>
      <c r="Q16" s="392">
        <f t="shared" si="7"/>
        <v>95.014225606091</v>
      </c>
    </row>
    <row r="17" spans="1:17" s="65" customFormat="1" ht="17.25" customHeight="1">
      <c r="A17" s="387" t="s">
        <v>166</v>
      </c>
      <c r="B17" s="388">
        <v>0</v>
      </c>
      <c r="C17" s="389">
        <v>160.984</v>
      </c>
      <c r="D17" s="389">
        <f t="shared" si="0"/>
        <v>160.984</v>
      </c>
      <c r="E17" s="390">
        <f t="shared" si="1"/>
        <v>0.012303985106571127</v>
      </c>
      <c r="F17" s="388"/>
      <c r="G17" s="389">
        <v>128.274</v>
      </c>
      <c r="H17" s="389">
        <f t="shared" si="2"/>
        <v>128.274</v>
      </c>
      <c r="I17" s="391">
        <f t="shared" si="3"/>
        <v>25.50010134555718</v>
      </c>
      <c r="J17" s="388"/>
      <c r="K17" s="389">
        <v>160.984</v>
      </c>
      <c r="L17" s="389">
        <f t="shared" si="4"/>
        <v>160.984</v>
      </c>
      <c r="M17" s="390">
        <f t="shared" si="5"/>
        <v>0.012303985106571127</v>
      </c>
      <c r="N17" s="388"/>
      <c r="O17" s="389">
        <v>128.274</v>
      </c>
      <c r="P17" s="389">
        <f t="shared" si="6"/>
        <v>128.274</v>
      </c>
      <c r="Q17" s="392">
        <f t="shared" si="7"/>
        <v>25.50010134555718</v>
      </c>
    </row>
    <row r="18" spans="1:17" s="65" customFormat="1" ht="17.25" customHeight="1">
      <c r="A18" s="387" t="s">
        <v>176</v>
      </c>
      <c r="B18" s="388">
        <v>108.389</v>
      </c>
      <c r="C18" s="389">
        <v>0</v>
      </c>
      <c r="D18" s="389">
        <f t="shared" si="0"/>
        <v>108.389</v>
      </c>
      <c r="E18" s="390">
        <f t="shared" si="1"/>
        <v>0.008284156448567174</v>
      </c>
      <c r="F18" s="388">
        <v>263.958</v>
      </c>
      <c r="G18" s="389"/>
      <c r="H18" s="389">
        <f t="shared" si="2"/>
        <v>263.958</v>
      </c>
      <c r="I18" s="391">
        <f t="shared" si="3"/>
        <v>-58.93702786049296</v>
      </c>
      <c r="J18" s="388">
        <v>108.389</v>
      </c>
      <c r="K18" s="389"/>
      <c r="L18" s="389">
        <f t="shared" si="4"/>
        <v>108.389</v>
      </c>
      <c r="M18" s="390">
        <f t="shared" si="5"/>
        <v>0.008284156448567174</v>
      </c>
      <c r="N18" s="388">
        <v>263.958</v>
      </c>
      <c r="O18" s="389"/>
      <c r="P18" s="389">
        <f t="shared" si="6"/>
        <v>263.958</v>
      </c>
      <c r="Q18" s="392">
        <f t="shared" si="7"/>
        <v>-58.93702786049296</v>
      </c>
    </row>
    <row r="19" spans="1:17" s="65" customFormat="1" ht="17.25" customHeight="1" thickBot="1">
      <c r="A19" s="393" t="s">
        <v>171</v>
      </c>
      <c r="B19" s="394">
        <v>80.32199999999999</v>
      </c>
      <c r="C19" s="395">
        <v>508.7399999999999</v>
      </c>
      <c r="D19" s="395">
        <f t="shared" si="0"/>
        <v>589.0619999999999</v>
      </c>
      <c r="E19" s="396">
        <f t="shared" si="1"/>
        <v>0.04502192810991775</v>
      </c>
      <c r="F19" s="394">
        <v>152.44000000000003</v>
      </c>
      <c r="G19" s="395">
        <v>431.05099999999993</v>
      </c>
      <c r="H19" s="395">
        <f t="shared" si="2"/>
        <v>583.491</v>
      </c>
      <c r="I19" s="397">
        <f t="shared" si="3"/>
        <v>0.9547705105991122</v>
      </c>
      <c r="J19" s="394">
        <v>80.32199999999999</v>
      </c>
      <c r="K19" s="395">
        <v>508.7399999999999</v>
      </c>
      <c r="L19" s="395">
        <f t="shared" si="4"/>
        <v>589.0619999999999</v>
      </c>
      <c r="M19" s="396">
        <f t="shared" si="5"/>
        <v>0.04502192810991775</v>
      </c>
      <c r="N19" s="394">
        <v>152.44000000000003</v>
      </c>
      <c r="O19" s="395">
        <v>431.05099999999993</v>
      </c>
      <c r="P19" s="395">
        <f t="shared" si="6"/>
        <v>583.491</v>
      </c>
      <c r="Q19" s="398">
        <f t="shared" si="7"/>
        <v>0.9547705105991122</v>
      </c>
    </row>
    <row r="20" s="64" customFormat="1" ht="6.75" customHeight="1" thickTop="1">
      <c r="A20" s="79"/>
    </row>
    <row r="21" ht="14.25">
      <c r="A21" s="79" t="s">
        <v>37</v>
      </c>
    </row>
    <row r="22" ht="14.25">
      <c r="A22" s="6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0:Q65536 I20:I65536 Q3 I3">
    <cfRule type="cellIs" priority="8" dxfId="97" operator="lessThan" stopIfTrue="1">
      <formula>0</formula>
    </cfRule>
  </conditionalFormatting>
  <conditionalFormatting sqref="Q8:Q19 I8:I19">
    <cfRule type="cellIs" priority="9" dxfId="97" operator="lessThan" stopIfTrue="1">
      <formula>0</formula>
    </cfRule>
    <cfRule type="cellIs" priority="10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86" customWidth="1"/>
    <col min="2" max="2" width="10.57421875" style="86" bestFit="1" customWidth="1"/>
    <col min="3" max="3" width="12.421875" style="86" bestFit="1" customWidth="1"/>
    <col min="4" max="4" width="9.57421875" style="86" bestFit="1" customWidth="1"/>
    <col min="5" max="5" width="11.7109375" style="86" bestFit="1" customWidth="1"/>
    <col min="6" max="6" width="11.7109375" style="86" customWidth="1"/>
    <col min="7" max="7" width="10.7109375" style="86" customWidth="1"/>
    <col min="8" max="8" width="10.421875" style="86" bestFit="1" customWidth="1"/>
    <col min="9" max="9" width="11.7109375" style="86" bestFit="1" customWidth="1"/>
    <col min="10" max="10" width="9.57421875" style="86" bestFit="1" customWidth="1"/>
    <col min="11" max="11" width="11.7109375" style="86" bestFit="1" customWidth="1"/>
    <col min="12" max="12" width="10.8515625" style="86" customWidth="1"/>
    <col min="13" max="13" width="9.421875" style="86" customWidth="1"/>
    <col min="14" max="14" width="11.14062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2.7109375" style="86" bestFit="1" customWidth="1"/>
    <col min="19" max="19" width="10.140625" style="86" customWidth="1"/>
    <col min="20" max="21" width="11.140625" style="86" bestFit="1" customWidth="1"/>
    <col min="22" max="23" width="10.28125" style="86" customWidth="1"/>
    <col min="24" max="24" width="12.7109375" style="86" customWidth="1"/>
    <col min="25" max="25" width="9.851562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38" t="s">
        <v>41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40"/>
    </row>
    <row r="4" spans="1:25" ht="21" customHeight="1" thickBot="1">
      <c r="A4" s="650" t="s">
        <v>40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105" customFormat="1" ht="19.5" customHeight="1" thickBot="1" thickTop="1">
      <c r="A5" s="641" t="s">
        <v>39</v>
      </c>
      <c r="B5" s="629" t="s">
        <v>33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33" t="s">
        <v>32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2"/>
    </row>
    <row r="6" spans="1:25" s="104" customFormat="1" ht="26.25" customHeight="1" thickBot="1">
      <c r="A6" s="642"/>
      <c r="B6" s="636" t="s">
        <v>151</v>
      </c>
      <c r="C6" s="625"/>
      <c r="D6" s="625"/>
      <c r="E6" s="625"/>
      <c r="F6" s="637"/>
      <c r="G6" s="626" t="s">
        <v>31</v>
      </c>
      <c r="H6" s="636" t="s">
        <v>152</v>
      </c>
      <c r="I6" s="625"/>
      <c r="J6" s="625"/>
      <c r="K6" s="625"/>
      <c r="L6" s="637"/>
      <c r="M6" s="626" t="s">
        <v>30</v>
      </c>
      <c r="N6" s="624" t="s">
        <v>153</v>
      </c>
      <c r="O6" s="625"/>
      <c r="P6" s="625"/>
      <c r="Q6" s="625"/>
      <c r="R6" s="625"/>
      <c r="S6" s="626" t="s">
        <v>31</v>
      </c>
      <c r="T6" s="624" t="s">
        <v>154</v>
      </c>
      <c r="U6" s="625"/>
      <c r="V6" s="625"/>
      <c r="W6" s="625"/>
      <c r="X6" s="625"/>
      <c r="Y6" s="626" t="s">
        <v>30</v>
      </c>
    </row>
    <row r="7" spans="1:25" s="99" customFormat="1" ht="26.25" customHeight="1">
      <c r="A7" s="643"/>
      <c r="B7" s="647" t="s">
        <v>20</v>
      </c>
      <c r="C7" s="648"/>
      <c r="D7" s="645" t="s">
        <v>19</v>
      </c>
      <c r="E7" s="646"/>
      <c r="F7" s="634" t="s">
        <v>15</v>
      </c>
      <c r="G7" s="627"/>
      <c r="H7" s="647" t="s">
        <v>20</v>
      </c>
      <c r="I7" s="648"/>
      <c r="J7" s="645" t="s">
        <v>19</v>
      </c>
      <c r="K7" s="646"/>
      <c r="L7" s="634" t="s">
        <v>15</v>
      </c>
      <c r="M7" s="627"/>
      <c r="N7" s="648" t="s">
        <v>20</v>
      </c>
      <c r="O7" s="648"/>
      <c r="P7" s="653" t="s">
        <v>19</v>
      </c>
      <c r="Q7" s="648"/>
      <c r="R7" s="634" t="s">
        <v>15</v>
      </c>
      <c r="S7" s="627"/>
      <c r="T7" s="654" t="s">
        <v>20</v>
      </c>
      <c r="U7" s="646"/>
      <c r="V7" s="645" t="s">
        <v>19</v>
      </c>
      <c r="W7" s="649"/>
      <c r="X7" s="634" t="s">
        <v>15</v>
      </c>
      <c r="Y7" s="627"/>
    </row>
    <row r="8" spans="1:25" s="99" customFormat="1" ht="31.5" thickBot="1">
      <c r="A8" s="644"/>
      <c r="B8" s="102" t="s">
        <v>17</v>
      </c>
      <c r="C8" s="100" t="s">
        <v>16</v>
      </c>
      <c r="D8" s="101" t="s">
        <v>17</v>
      </c>
      <c r="E8" s="100" t="s">
        <v>16</v>
      </c>
      <c r="F8" s="635"/>
      <c r="G8" s="628"/>
      <c r="H8" s="102" t="s">
        <v>17</v>
      </c>
      <c r="I8" s="100" t="s">
        <v>16</v>
      </c>
      <c r="J8" s="101" t="s">
        <v>17</v>
      </c>
      <c r="K8" s="100" t="s">
        <v>16</v>
      </c>
      <c r="L8" s="635"/>
      <c r="M8" s="628"/>
      <c r="N8" s="103" t="s">
        <v>17</v>
      </c>
      <c r="O8" s="100" t="s">
        <v>16</v>
      </c>
      <c r="P8" s="101" t="s">
        <v>17</v>
      </c>
      <c r="Q8" s="100" t="s">
        <v>16</v>
      </c>
      <c r="R8" s="635"/>
      <c r="S8" s="628"/>
      <c r="T8" s="102" t="s">
        <v>17</v>
      </c>
      <c r="U8" s="100" t="s">
        <v>16</v>
      </c>
      <c r="V8" s="101" t="s">
        <v>17</v>
      </c>
      <c r="W8" s="100" t="s">
        <v>16</v>
      </c>
      <c r="X8" s="635"/>
      <c r="Y8" s="628"/>
    </row>
    <row r="9" spans="1:25" s="88" customFormat="1" ht="18" customHeight="1" thickBot="1" thickTop="1">
      <c r="A9" s="98" t="s">
        <v>22</v>
      </c>
      <c r="B9" s="97">
        <f>SUM(B10:B42)</f>
        <v>582540</v>
      </c>
      <c r="C9" s="91">
        <f>SUM(C10:C42)</f>
        <v>577702</v>
      </c>
      <c r="D9" s="92">
        <f>SUM(D10:D42)</f>
        <v>9537</v>
      </c>
      <c r="E9" s="91">
        <f>SUM(E10:E42)</f>
        <v>9348</v>
      </c>
      <c r="F9" s="90">
        <f aca="true" t="shared" si="0" ref="F9:F14">SUM(B9:E9)</f>
        <v>1179127</v>
      </c>
      <c r="G9" s="94">
        <f aca="true" t="shared" si="1" ref="G9:G42">F9/$F$9</f>
        <v>1</v>
      </c>
      <c r="H9" s="93">
        <f>SUM(H10:H42)</f>
        <v>563580</v>
      </c>
      <c r="I9" s="91">
        <f>SUM(I10:I42)</f>
        <v>548420</v>
      </c>
      <c r="J9" s="92">
        <f>SUM(J10:J42)</f>
        <v>2837</v>
      </c>
      <c r="K9" s="91">
        <f>SUM(K10:K42)</f>
        <v>3208</v>
      </c>
      <c r="L9" s="90">
        <f aca="true" t="shared" si="2" ref="L9:L14">SUM(H9:K9)</f>
        <v>1118045</v>
      </c>
      <c r="M9" s="96">
        <f aca="true" t="shared" si="3" ref="M9:M14">IF(ISERROR(F9/L9-1),"         /0",(F9/L9-1))</f>
        <v>0.05463286361461295</v>
      </c>
      <c r="N9" s="95">
        <f>SUM(N10:N42)</f>
        <v>582540</v>
      </c>
      <c r="O9" s="91">
        <f>SUM(O10:O42)</f>
        <v>577702</v>
      </c>
      <c r="P9" s="92">
        <f>SUM(P10:P42)</f>
        <v>9537</v>
      </c>
      <c r="Q9" s="91">
        <f>SUM(Q10:Q42)</f>
        <v>9348</v>
      </c>
      <c r="R9" s="90">
        <f aca="true" t="shared" si="4" ref="R9:R14">SUM(N9:Q9)</f>
        <v>1179127</v>
      </c>
      <c r="S9" s="94">
        <f aca="true" t="shared" si="5" ref="S9:S42">R9/$R$9</f>
        <v>1</v>
      </c>
      <c r="T9" s="93">
        <f>SUM(T10:T42)</f>
        <v>563580</v>
      </c>
      <c r="U9" s="91">
        <f>SUM(U10:U42)</f>
        <v>548420</v>
      </c>
      <c r="V9" s="92">
        <f>SUM(V10:V42)</f>
        <v>2837</v>
      </c>
      <c r="W9" s="91">
        <f>SUM(W10:W42)</f>
        <v>3208</v>
      </c>
      <c r="X9" s="90">
        <f aca="true" t="shared" si="6" ref="X9:X14">SUM(T9:W9)</f>
        <v>1118045</v>
      </c>
      <c r="Y9" s="89">
        <f>IF(ISERROR(R9/X9-1),"         /0",(R9/X9-1))</f>
        <v>0.05463286361461295</v>
      </c>
    </row>
    <row r="10" spans="1:25" ht="19.5" customHeight="1" thickTop="1">
      <c r="A10" s="359" t="s">
        <v>159</v>
      </c>
      <c r="B10" s="361">
        <v>171137</v>
      </c>
      <c r="C10" s="362">
        <v>178503</v>
      </c>
      <c r="D10" s="363">
        <v>829</v>
      </c>
      <c r="E10" s="362">
        <v>1341</v>
      </c>
      <c r="F10" s="364">
        <f t="shared" si="0"/>
        <v>351810</v>
      </c>
      <c r="G10" s="365">
        <f t="shared" si="1"/>
        <v>0.29836480718361974</v>
      </c>
      <c r="H10" s="366">
        <v>176154</v>
      </c>
      <c r="I10" s="362">
        <v>172233</v>
      </c>
      <c r="J10" s="363">
        <v>1547</v>
      </c>
      <c r="K10" s="362">
        <v>1765</v>
      </c>
      <c r="L10" s="364">
        <f t="shared" si="2"/>
        <v>351699</v>
      </c>
      <c r="M10" s="367">
        <f t="shared" si="3"/>
        <v>0.0003156107921831186</v>
      </c>
      <c r="N10" s="361">
        <v>171137</v>
      </c>
      <c r="O10" s="362">
        <v>178503</v>
      </c>
      <c r="P10" s="363">
        <v>829</v>
      </c>
      <c r="Q10" s="362">
        <v>1341</v>
      </c>
      <c r="R10" s="364">
        <f t="shared" si="4"/>
        <v>351810</v>
      </c>
      <c r="S10" s="365">
        <f t="shared" si="5"/>
        <v>0.29836480718361974</v>
      </c>
      <c r="T10" s="366">
        <v>176154</v>
      </c>
      <c r="U10" s="362">
        <v>172233</v>
      </c>
      <c r="V10" s="363">
        <v>1547</v>
      </c>
      <c r="W10" s="362">
        <v>1765</v>
      </c>
      <c r="X10" s="364">
        <f t="shared" si="6"/>
        <v>351699</v>
      </c>
      <c r="Y10" s="368">
        <f>IF(ISERROR(R10/X10-1),"         /0",IF(R10/X10&gt;5,"  *  ",(R10/X10-1)))</f>
        <v>0.0003156107921831186</v>
      </c>
    </row>
    <row r="11" spans="1:25" ht="19.5" customHeight="1">
      <c r="A11" s="369" t="s">
        <v>164</v>
      </c>
      <c r="B11" s="321">
        <v>86292</v>
      </c>
      <c r="C11" s="322">
        <v>78663</v>
      </c>
      <c r="D11" s="323">
        <v>90</v>
      </c>
      <c r="E11" s="322">
        <v>0</v>
      </c>
      <c r="F11" s="324">
        <f t="shared" si="0"/>
        <v>165045</v>
      </c>
      <c r="G11" s="325">
        <f t="shared" si="1"/>
        <v>0.1399721997715259</v>
      </c>
      <c r="H11" s="326">
        <v>87080</v>
      </c>
      <c r="I11" s="322">
        <v>81243</v>
      </c>
      <c r="J11" s="323"/>
      <c r="K11" s="322"/>
      <c r="L11" s="324">
        <f t="shared" si="2"/>
        <v>168323</v>
      </c>
      <c r="M11" s="327">
        <f t="shared" si="3"/>
        <v>-0.019474462788804825</v>
      </c>
      <c r="N11" s="321">
        <v>86292</v>
      </c>
      <c r="O11" s="322">
        <v>78663</v>
      </c>
      <c r="P11" s="323">
        <v>90</v>
      </c>
      <c r="Q11" s="322"/>
      <c r="R11" s="324">
        <f t="shared" si="4"/>
        <v>165045</v>
      </c>
      <c r="S11" s="325">
        <f t="shared" si="5"/>
        <v>0.1399721997715259</v>
      </c>
      <c r="T11" s="326">
        <v>87080</v>
      </c>
      <c r="U11" s="322">
        <v>81243</v>
      </c>
      <c r="V11" s="323"/>
      <c r="W11" s="322"/>
      <c r="X11" s="324">
        <f t="shared" si="6"/>
        <v>168323</v>
      </c>
      <c r="Y11" s="328">
        <f>IF(ISERROR(R11/X11-1),"         /0",IF(R11/X11&gt;5,"  *  ",(R11/X11-1)))</f>
        <v>-0.019474462788804825</v>
      </c>
    </row>
    <row r="12" spans="1:25" ht="19.5" customHeight="1">
      <c r="A12" s="369" t="s">
        <v>177</v>
      </c>
      <c r="B12" s="321">
        <v>31136</v>
      </c>
      <c r="C12" s="322">
        <v>32197</v>
      </c>
      <c r="D12" s="323">
        <v>0</v>
      </c>
      <c r="E12" s="322">
        <v>0</v>
      </c>
      <c r="F12" s="324">
        <f t="shared" si="0"/>
        <v>63333</v>
      </c>
      <c r="G12" s="325">
        <f>F12/$F$9</f>
        <v>0.05371177150552909</v>
      </c>
      <c r="H12" s="326">
        <v>30340</v>
      </c>
      <c r="I12" s="322">
        <v>31732</v>
      </c>
      <c r="J12" s="323"/>
      <c r="K12" s="322"/>
      <c r="L12" s="324">
        <f t="shared" si="2"/>
        <v>62072</v>
      </c>
      <c r="M12" s="327">
        <f t="shared" si="3"/>
        <v>0.020315117927568016</v>
      </c>
      <c r="N12" s="321">
        <v>31136</v>
      </c>
      <c r="O12" s="322">
        <v>32197</v>
      </c>
      <c r="P12" s="323"/>
      <c r="Q12" s="322"/>
      <c r="R12" s="324">
        <f t="shared" si="4"/>
        <v>63333</v>
      </c>
      <c r="S12" s="325">
        <f>R12/$R$9</f>
        <v>0.05371177150552909</v>
      </c>
      <c r="T12" s="326">
        <v>30340</v>
      </c>
      <c r="U12" s="322">
        <v>31732</v>
      </c>
      <c r="V12" s="323"/>
      <c r="W12" s="322"/>
      <c r="X12" s="324">
        <f t="shared" si="6"/>
        <v>62072</v>
      </c>
      <c r="Y12" s="328">
        <f>IF(ISERROR(R12/X12-1),"         /0",IF(R12/X12&gt;5,"  *  ",(R12/X12-1)))</f>
        <v>0.020315117927568016</v>
      </c>
    </row>
    <row r="13" spans="1:25" ht="19.5" customHeight="1">
      <c r="A13" s="369" t="s">
        <v>178</v>
      </c>
      <c r="B13" s="321">
        <v>31557</v>
      </c>
      <c r="C13" s="322">
        <v>31102</v>
      </c>
      <c r="D13" s="323">
        <v>0</v>
      </c>
      <c r="E13" s="322">
        <v>0</v>
      </c>
      <c r="F13" s="324">
        <f t="shared" si="0"/>
        <v>62659</v>
      </c>
      <c r="G13" s="325">
        <f>F13/$F$9</f>
        <v>0.053140162170826385</v>
      </c>
      <c r="H13" s="326">
        <v>23047</v>
      </c>
      <c r="I13" s="322">
        <v>20985</v>
      </c>
      <c r="J13" s="323"/>
      <c r="K13" s="322"/>
      <c r="L13" s="324">
        <f t="shared" si="2"/>
        <v>44032</v>
      </c>
      <c r="M13" s="327">
        <f t="shared" si="3"/>
        <v>0.4230332485465116</v>
      </c>
      <c r="N13" s="321">
        <v>31557</v>
      </c>
      <c r="O13" s="322">
        <v>31102</v>
      </c>
      <c r="P13" s="323"/>
      <c r="Q13" s="322"/>
      <c r="R13" s="324">
        <f t="shared" si="4"/>
        <v>62659</v>
      </c>
      <c r="S13" s="325">
        <f>R13/$R$9</f>
        <v>0.053140162170826385</v>
      </c>
      <c r="T13" s="326">
        <v>23047</v>
      </c>
      <c r="U13" s="322">
        <v>20985</v>
      </c>
      <c r="V13" s="323"/>
      <c r="W13" s="322"/>
      <c r="X13" s="324">
        <f t="shared" si="6"/>
        <v>44032</v>
      </c>
      <c r="Y13" s="328">
        <f>IF(ISERROR(R13/X13-1),"         /0",IF(R13/X13&gt;5,"  *  ",(R13/X13-1)))</f>
        <v>0.4230332485465116</v>
      </c>
    </row>
    <row r="14" spans="1:25" ht="19.5" customHeight="1">
      <c r="A14" s="369" t="s">
        <v>179</v>
      </c>
      <c r="B14" s="321">
        <v>23667</v>
      </c>
      <c r="C14" s="322">
        <v>24333</v>
      </c>
      <c r="D14" s="323">
        <v>0</v>
      </c>
      <c r="E14" s="322">
        <v>0</v>
      </c>
      <c r="F14" s="324">
        <f t="shared" si="0"/>
        <v>48000</v>
      </c>
      <c r="G14" s="325">
        <f>F14/$F$9</f>
        <v>0.04070808318357565</v>
      </c>
      <c r="H14" s="326">
        <v>13335</v>
      </c>
      <c r="I14" s="322">
        <v>14283</v>
      </c>
      <c r="J14" s="323"/>
      <c r="K14" s="322"/>
      <c r="L14" s="324">
        <f t="shared" si="2"/>
        <v>27618</v>
      </c>
      <c r="M14" s="327">
        <f t="shared" si="3"/>
        <v>0.7379969585053225</v>
      </c>
      <c r="N14" s="321">
        <v>23667</v>
      </c>
      <c r="O14" s="322">
        <v>24333</v>
      </c>
      <c r="P14" s="323">
        <v>0</v>
      </c>
      <c r="Q14" s="322">
        <v>0</v>
      </c>
      <c r="R14" s="324">
        <f t="shared" si="4"/>
        <v>48000</v>
      </c>
      <c r="S14" s="325">
        <f>R14/$R$9</f>
        <v>0.04070808318357565</v>
      </c>
      <c r="T14" s="326">
        <v>13335</v>
      </c>
      <c r="U14" s="322">
        <v>14283</v>
      </c>
      <c r="V14" s="323"/>
      <c r="W14" s="322"/>
      <c r="X14" s="324">
        <f t="shared" si="6"/>
        <v>27618</v>
      </c>
      <c r="Y14" s="328">
        <f>IF(ISERROR(R14/X14-1),"         /0",IF(R14/X14&gt;5,"  *  ",(R14/X14-1)))</f>
        <v>0.7379969585053225</v>
      </c>
    </row>
    <row r="15" spans="1:25" ht="19.5" customHeight="1">
      <c r="A15" s="369" t="s">
        <v>180</v>
      </c>
      <c r="B15" s="321">
        <v>20141</v>
      </c>
      <c r="C15" s="322">
        <v>19585</v>
      </c>
      <c r="D15" s="323">
        <v>0</v>
      </c>
      <c r="E15" s="322">
        <v>0</v>
      </c>
      <c r="F15" s="324">
        <f aca="true" t="shared" si="7" ref="F15:F21">SUM(B15:E15)</f>
        <v>39726</v>
      </c>
      <c r="G15" s="325">
        <f aca="true" t="shared" si="8" ref="G15:G21">F15/$F$9</f>
        <v>0.03369102734480679</v>
      </c>
      <c r="H15" s="326">
        <v>17359</v>
      </c>
      <c r="I15" s="322">
        <v>16426</v>
      </c>
      <c r="J15" s="323"/>
      <c r="K15" s="322"/>
      <c r="L15" s="324">
        <f aca="true" t="shared" si="9" ref="L15:L21">SUM(H15:K15)</f>
        <v>33785</v>
      </c>
      <c r="M15" s="327">
        <f aca="true" t="shared" si="10" ref="M15:M21">IF(ISERROR(F15/L15-1),"         /0",(F15/L15-1))</f>
        <v>0.175847269498298</v>
      </c>
      <c r="N15" s="321">
        <v>20141</v>
      </c>
      <c r="O15" s="322">
        <v>19585</v>
      </c>
      <c r="P15" s="323"/>
      <c r="Q15" s="322"/>
      <c r="R15" s="324">
        <f aca="true" t="shared" si="11" ref="R15:R21">SUM(N15:Q15)</f>
        <v>39726</v>
      </c>
      <c r="S15" s="325">
        <f aca="true" t="shared" si="12" ref="S15:S21">R15/$R$9</f>
        <v>0.03369102734480679</v>
      </c>
      <c r="T15" s="326">
        <v>17359</v>
      </c>
      <c r="U15" s="322">
        <v>16426</v>
      </c>
      <c r="V15" s="323"/>
      <c r="W15" s="322"/>
      <c r="X15" s="324">
        <f aca="true" t="shared" si="13" ref="X15:X21">SUM(T15:W15)</f>
        <v>33785</v>
      </c>
      <c r="Y15" s="328">
        <f aca="true" t="shared" si="14" ref="Y15:Y21">IF(ISERROR(R15/X15-1),"         /0",IF(R15/X15&gt;5,"  *  ",(R15/X15-1)))</f>
        <v>0.175847269498298</v>
      </c>
    </row>
    <row r="16" spans="1:25" ht="19.5" customHeight="1">
      <c r="A16" s="369" t="s">
        <v>181</v>
      </c>
      <c r="B16" s="321">
        <v>15291</v>
      </c>
      <c r="C16" s="322">
        <v>14607</v>
      </c>
      <c r="D16" s="323">
        <v>0</v>
      </c>
      <c r="E16" s="322">
        <v>0</v>
      </c>
      <c r="F16" s="324">
        <f t="shared" si="7"/>
        <v>29898</v>
      </c>
      <c r="G16" s="325">
        <f t="shared" si="8"/>
        <v>0.02535604731296968</v>
      </c>
      <c r="H16" s="326">
        <v>11065</v>
      </c>
      <c r="I16" s="322">
        <v>11021</v>
      </c>
      <c r="J16" s="323"/>
      <c r="K16" s="322"/>
      <c r="L16" s="324">
        <f t="shared" si="9"/>
        <v>22086</v>
      </c>
      <c r="M16" s="327">
        <f t="shared" si="10"/>
        <v>0.35370823145884267</v>
      </c>
      <c r="N16" s="321">
        <v>15291</v>
      </c>
      <c r="O16" s="322">
        <v>14607</v>
      </c>
      <c r="P16" s="323"/>
      <c r="Q16" s="322"/>
      <c r="R16" s="324">
        <f t="shared" si="11"/>
        <v>29898</v>
      </c>
      <c r="S16" s="325">
        <f t="shared" si="12"/>
        <v>0.02535604731296968</v>
      </c>
      <c r="T16" s="326">
        <v>11065</v>
      </c>
      <c r="U16" s="322">
        <v>11021</v>
      </c>
      <c r="V16" s="323"/>
      <c r="W16" s="322"/>
      <c r="X16" s="324">
        <f t="shared" si="13"/>
        <v>22086</v>
      </c>
      <c r="Y16" s="328">
        <f t="shared" si="14"/>
        <v>0.35370823145884267</v>
      </c>
    </row>
    <row r="17" spans="1:25" ht="19.5" customHeight="1">
      <c r="A17" s="369" t="s">
        <v>182</v>
      </c>
      <c r="B17" s="321">
        <v>14724</v>
      </c>
      <c r="C17" s="322">
        <v>14495</v>
      </c>
      <c r="D17" s="323">
        <v>0</v>
      </c>
      <c r="E17" s="322">
        <v>0</v>
      </c>
      <c r="F17" s="324">
        <f t="shared" si="7"/>
        <v>29219</v>
      </c>
      <c r="G17" s="325">
        <f t="shared" si="8"/>
        <v>0.02478019755293535</v>
      </c>
      <c r="H17" s="326">
        <v>6435</v>
      </c>
      <c r="I17" s="322">
        <v>6645</v>
      </c>
      <c r="J17" s="323"/>
      <c r="K17" s="322"/>
      <c r="L17" s="324">
        <f t="shared" si="9"/>
        <v>13080</v>
      </c>
      <c r="M17" s="327">
        <f t="shared" si="10"/>
        <v>1.2338685015290518</v>
      </c>
      <c r="N17" s="321">
        <v>14724</v>
      </c>
      <c r="O17" s="322">
        <v>14495</v>
      </c>
      <c r="P17" s="323"/>
      <c r="Q17" s="322"/>
      <c r="R17" s="324">
        <f t="shared" si="11"/>
        <v>29219</v>
      </c>
      <c r="S17" s="325">
        <f t="shared" si="12"/>
        <v>0.02478019755293535</v>
      </c>
      <c r="T17" s="326">
        <v>6435</v>
      </c>
      <c r="U17" s="322">
        <v>6645</v>
      </c>
      <c r="V17" s="323"/>
      <c r="W17" s="322"/>
      <c r="X17" s="324">
        <f t="shared" si="13"/>
        <v>13080</v>
      </c>
      <c r="Y17" s="328">
        <f t="shared" si="14"/>
        <v>1.2338685015290518</v>
      </c>
    </row>
    <row r="18" spans="1:25" ht="19.5" customHeight="1">
      <c r="A18" s="369" t="s">
        <v>183</v>
      </c>
      <c r="B18" s="321">
        <v>14333</v>
      </c>
      <c r="C18" s="322">
        <v>14210</v>
      </c>
      <c r="D18" s="323">
        <v>0</v>
      </c>
      <c r="E18" s="322">
        <v>0</v>
      </c>
      <c r="F18" s="324">
        <f t="shared" si="7"/>
        <v>28543</v>
      </c>
      <c r="G18" s="325">
        <f t="shared" si="8"/>
        <v>0.024206892048099993</v>
      </c>
      <c r="H18" s="326">
        <v>12651</v>
      </c>
      <c r="I18" s="322">
        <v>12670</v>
      </c>
      <c r="J18" s="323"/>
      <c r="K18" s="322"/>
      <c r="L18" s="324">
        <f t="shared" si="9"/>
        <v>25321</v>
      </c>
      <c r="M18" s="327">
        <f t="shared" si="10"/>
        <v>0.12724615931440297</v>
      </c>
      <c r="N18" s="321">
        <v>14333</v>
      </c>
      <c r="O18" s="322">
        <v>14210</v>
      </c>
      <c r="P18" s="323"/>
      <c r="Q18" s="322"/>
      <c r="R18" s="324">
        <f t="shared" si="11"/>
        <v>28543</v>
      </c>
      <c r="S18" s="325">
        <f t="shared" si="12"/>
        <v>0.024206892048099993</v>
      </c>
      <c r="T18" s="326">
        <v>12651</v>
      </c>
      <c r="U18" s="322">
        <v>12670</v>
      </c>
      <c r="V18" s="323"/>
      <c r="W18" s="322"/>
      <c r="X18" s="324">
        <f t="shared" si="13"/>
        <v>25321</v>
      </c>
      <c r="Y18" s="328">
        <f t="shared" si="14"/>
        <v>0.12724615931440297</v>
      </c>
    </row>
    <row r="19" spans="1:25" ht="19.5" customHeight="1">
      <c r="A19" s="369" t="s">
        <v>184</v>
      </c>
      <c r="B19" s="321">
        <v>13618</v>
      </c>
      <c r="C19" s="322">
        <v>14632</v>
      </c>
      <c r="D19" s="323">
        <v>0</v>
      </c>
      <c r="E19" s="322">
        <v>0</v>
      </c>
      <c r="F19" s="324">
        <f t="shared" si="7"/>
        <v>28250</v>
      </c>
      <c r="G19" s="325">
        <f t="shared" si="8"/>
        <v>0.023958403123666917</v>
      </c>
      <c r="H19" s="326">
        <v>14686</v>
      </c>
      <c r="I19" s="322">
        <v>15581</v>
      </c>
      <c r="J19" s="323"/>
      <c r="K19" s="322"/>
      <c r="L19" s="324">
        <f t="shared" si="9"/>
        <v>30267</v>
      </c>
      <c r="M19" s="327">
        <f t="shared" si="10"/>
        <v>-0.06664023523969997</v>
      </c>
      <c r="N19" s="321">
        <v>13618</v>
      </c>
      <c r="O19" s="322">
        <v>14632</v>
      </c>
      <c r="P19" s="323"/>
      <c r="Q19" s="322"/>
      <c r="R19" s="324">
        <f t="shared" si="11"/>
        <v>28250</v>
      </c>
      <c r="S19" s="325">
        <f t="shared" si="12"/>
        <v>0.023958403123666917</v>
      </c>
      <c r="T19" s="326">
        <v>14686</v>
      </c>
      <c r="U19" s="322">
        <v>15581</v>
      </c>
      <c r="V19" s="323"/>
      <c r="W19" s="322"/>
      <c r="X19" s="324">
        <f t="shared" si="13"/>
        <v>30267</v>
      </c>
      <c r="Y19" s="328">
        <f t="shared" si="14"/>
        <v>-0.06664023523969997</v>
      </c>
    </row>
    <row r="20" spans="1:25" ht="19.5" customHeight="1">
      <c r="A20" s="369" t="s">
        <v>185</v>
      </c>
      <c r="B20" s="321">
        <v>14180</v>
      </c>
      <c r="C20" s="322">
        <v>13763</v>
      </c>
      <c r="D20" s="323">
        <v>0</v>
      </c>
      <c r="E20" s="322">
        <v>0</v>
      </c>
      <c r="F20" s="324">
        <f t="shared" si="7"/>
        <v>27943</v>
      </c>
      <c r="G20" s="325">
        <f t="shared" si="8"/>
        <v>0.023698041008305297</v>
      </c>
      <c r="H20" s="326">
        <v>11853</v>
      </c>
      <c r="I20" s="322">
        <v>11820</v>
      </c>
      <c r="J20" s="323"/>
      <c r="K20" s="322"/>
      <c r="L20" s="324">
        <f t="shared" si="9"/>
        <v>23673</v>
      </c>
      <c r="M20" s="327">
        <f t="shared" si="10"/>
        <v>0.18037426604148177</v>
      </c>
      <c r="N20" s="321">
        <v>14180</v>
      </c>
      <c r="O20" s="322">
        <v>13763</v>
      </c>
      <c r="P20" s="323"/>
      <c r="Q20" s="322"/>
      <c r="R20" s="324">
        <f t="shared" si="11"/>
        <v>27943</v>
      </c>
      <c r="S20" s="325">
        <f t="shared" si="12"/>
        <v>0.023698041008305297</v>
      </c>
      <c r="T20" s="326">
        <v>11853</v>
      </c>
      <c r="U20" s="322">
        <v>11820</v>
      </c>
      <c r="V20" s="323"/>
      <c r="W20" s="322"/>
      <c r="X20" s="324">
        <f t="shared" si="13"/>
        <v>23673</v>
      </c>
      <c r="Y20" s="328">
        <f t="shared" si="14"/>
        <v>0.18037426604148177</v>
      </c>
    </row>
    <row r="21" spans="1:25" ht="19.5" customHeight="1">
      <c r="A21" s="369" t="s">
        <v>186</v>
      </c>
      <c r="B21" s="321">
        <v>13462</v>
      </c>
      <c r="C21" s="322">
        <v>13098</v>
      </c>
      <c r="D21" s="323">
        <v>0</v>
      </c>
      <c r="E21" s="322">
        <v>0</v>
      </c>
      <c r="F21" s="324">
        <f t="shared" si="7"/>
        <v>26560</v>
      </c>
      <c r="G21" s="325">
        <f t="shared" si="8"/>
        <v>0.022525139361578524</v>
      </c>
      <c r="H21" s="326">
        <v>12486</v>
      </c>
      <c r="I21" s="322">
        <v>12380</v>
      </c>
      <c r="J21" s="323"/>
      <c r="K21" s="322"/>
      <c r="L21" s="324">
        <f t="shared" si="9"/>
        <v>24866</v>
      </c>
      <c r="M21" s="327">
        <f t="shared" si="10"/>
        <v>0.0681251508083327</v>
      </c>
      <c r="N21" s="321">
        <v>13462</v>
      </c>
      <c r="O21" s="322">
        <v>13098</v>
      </c>
      <c r="P21" s="323"/>
      <c r="Q21" s="322"/>
      <c r="R21" s="324">
        <f t="shared" si="11"/>
        <v>26560</v>
      </c>
      <c r="S21" s="325">
        <f t="shared" si="12"/>
        <v>0.022525139361578524</v>
      </c>
      <c r="T21" s="326">
        <v>12486</v>
      </c>
      <c r="U21" s="322">
        <v>12380</v>
      </c>
      <c r="V21" s="323"/>
      <c r="W21" s="322"/>
      <c r="X21" s="324">
        <f t="shared" si="13"/>
        <v>24866</v>
      </c>
      <c r="Y21" s="328">
        <f t="shared" si="14"/>
        <v>0.0681251508083327</v>
      </c>
    </row>
    <row r="22" spans="1:25" ht="19.5" customHeight="1">
      <c r="A22" s="369" t="s">
        <v>187</v>
      </c>
      <c r="B22" s="321">
        <v>11742</v>
      </c>
      <c r="C22" s="322">
        <v>11569</v>
      </c>
      <c r="D22" s="323">
        <v>1597</v>
      </c>
      <c r="E22" s="322">
        <v>1551</v>
      </c>
      <c r="F22" s="324">
        <f aca="true" t="shared" si="15" ref="F22:F42">SUM(B22:E22)</f>
        <v>26459</v>
      </c>
      <c r="G22" s="325">
        <f t="shared" si="1"/>
        <v>0.02243948276987975</v>
      </c>
      <c r="H22" s="326">
        <v>11587</v>
      </c>
      <c r="I22" s="322">
        <v>11372</v>
      </c>
      <c r="J22" s="323"/>
      <c r="K22" s="322"/>
      <c r="L22" s="324">
        <f aca="true" t="shared" si="16" ref="L22:L42">SUM(H22:K22)</f>
        <v>22959</v>
      </c>
      <c r="M22" s="327">
        <f aca="true" t="shared" si="17" ref="M22:M32">IF(ISERROR(F22/L22-1),"         /0",(F22/L22-1))</f>
        <v>0.15244566400975645</v>
      </c>
      <c r="N22" s="321">
        <v>11742</v>
      </c>
      <c r="O22" s="322">
        <v>11569</v>
      </c>
      <c r="P22" s="323">
        <v>1597</v>
      </c>
      <c r="Q22" s="322">
        <v>1551</v>
      </c>
      <c r="R22" s="324">
        <f aca="true" t="shared" si="18" ref="R22:R42">SUM(N22:Q22)</f>
        <v>26459</v>
      </c>
      <c r="S22" s="325">
        <f t="shared" si="5"/>
        <v>0.02243948276987975</v>
      </c>
      <c r="T22" s="326">
        <v>11587</v>
      </c>
      <c r="U22" s="322">
        <v>11372</v>
      </c>
      <c r="V22" s="323"/>
      <c r="W22" s="322"/>
      <c r="X22" s="324">
        <f aca="true" t="shared" si="19" ref="X22:X42">SUM(T22:W22)</f>
        <v>22959</v>
      </c>
      <c r="Y22" s="328">
        <f aca="true" t="shared" si="20" ref="Y22:Y42">IF(ISERROR(R22/X22-1),"         /0",IF(R22/X22&gt;5,"  *  ",(R22/X22-1)))</f>
        <v>0.15244566400975645</v>
      </c>
    </row>
    <row r="23" spans="1:25" ht="19.5" customHeight="1">
      <c r="A23" s="369" t="s">
        <v>188</v>
      </c>
      <c r="B23" s="321">
        <v>11997</v>
      </c>
      <c r="C23" s="322">
        <v>12132</v>
      </c>
      <c r="D23" s="323">
        <v>0</v>
      </c>
      <c r="E23" s="322">
        <v>0</v>
      </c>
      <c r="F23" s="324">
        <f t="shared" si="15"/>
        <v>24129</v>
      </c>
      <c r="G23" s="325">
        <f>F23/$F$9</f>
        <v>0.020463444565343682</v>
      </c>
      <c r="H23" s="326">
        <v>12130</v>
      </c>
      <c r="I23" s="322">
        <v>12748</v>
      </c>
      <c r="J23" s="323"/>
      <c r="K23" s="322"/>
      <c r="L23" s="324">
        <f t="shared" si="16"/>
        <v>24878</v>
      </c>
      <c r="M23" s="327">
        <f t="shared" si="17"/>
        <v>-0.030106921778278006</v>
      </c>
      <c r="N23" s="321">
        <v>11997</v>
      </c>
      <c r="O23" s="322">
        <v>12132</v>
      </c>
      <c r="P23" s="323"/>
      <c r="Q23" s="322"/>
      <c r="R23" s="324">
        <f t="shared" si="18"/>
        <v>24129</v>
      </c>
      <c r="S23" s="325">
        <f>R23/$R$9</f>
        <v>0.020463444565343682</v>
      </c>
      <c r="T23" s="326">
        <v>12130</v>
      </c>
      <c r="U23" s="322">
        <v>12748</v>
      </c>
      <c r="V23" s="323"/>
      <c r="W23" s="322"/>
      <c r="X23" s="324">
        <f t="shared" si="19"/>
        <v>24878</v>
      </c>
      <c r="Y23" s="328">
        <f t="shared" si="20"/>
        <v>-0.030106921778278006</v>
      </c>
    </row>
    <row r="24" spans="1:25" ht="19.5" customHeight="1">
      <c r="A24" s="369" t="s">
        <v>189</v>
      </c>
      <c r="B24" s="321">
        <v>5889</v>
      </c>
      <c r="C24" s="322">
        <v>6224</v>
      </c>
      <c r="D24" s="323">
        <v>5149</v>
      </c>
      <c r="E24" s="322">
        <v>4813</v>
      </c>
      <c r="F24" s="324">
        <f t="shared" si="15"/>
        <v>22075</v>
      </c>
      <c r="G24" s="325">
        <f>F24/$F$9</f>
        <v>0.018721477839113175</v>
      </c>
      <c r="H24" s="326">
        <v>5270</v>
      </c>
      <c r="I24" s="322">
        <v>4275</v>
      </c>
      <c r="J24" s="323">
        <v>1076</v>
      </c>
      <c r="K24" s="322">
        <v>1287</v>
      </c>
      <c r="L24" s="324">
        <f t="shared" si="16"/>
        <v>11908</v>
      </c>
      <c r="M24" s="327">
        <f t="shared" si="17"/>
        <v>0.853795767551226</v>
      </c>
      <c r="N24" s="321">
        <v>5889</v>
      </c>
      <c r="O24" s="322">
        <v>6224</v>
      </c>
      <c r="P24" s="323">
        <v>5149</v>
      </c>
      <c r="Q24" s="322">
        <v>4813</v>
      </c>
      <c r="R24" s="324">
        <f t="shared" si="18"/>
        <v>22075</v>
      </c>
      <c r="S24" s="325">
        <f>R24/$R$9</f>
        <v>0.018721477839113175</v>
      </c>
      <c r="T24" s="326">
        <v>5270</v>
      </c>
      <c r="U24" s="322">
        <v>4275</v>
      </c>
      <c r="V24" s="323">
        <v>1076</v>
      </c>
      <c r="W24" s="322">
        <v>1287</v>
      </c>
      <c r="X24" s="324">
        <f t="shared" si="19"/>
        <v>11908</v>
      </c>
      <c r="Y24" s="328">
        <f t="shared" si="20"/>
        <v>0.853795767551226</v>
      </c>
    </row>
    <row r="25" spans="1:25" ht="19.5" customHeight="1">
      <c r="A25" s="369" t="s">
        <v>190</v>
      </c>
      <c r="B25" s="321">
        <v>11619</v>
      </c>
      <c r="C25" s="322">
        <v>10388</v>
      </c>
      <c r="D25" s="323">
        <v>0</v>
      </c>
      <c r="E25" s="322">
        <v>0</v>
      </c>
      <c r="F25" s="324">
        <f t="shared" si="15"/>
        <v>22007</v>
      </c>
      <c r="G25" s="325">
        <f>F25/$F$9</f>
        <v>0.018663808054603107</v>
      </c>
      <c r="H25" s="326">
        <v>11797</v>
      </c>
      <c r="I25" s="322">
        <v>10763</v>
      </c>
      <c r="J25" s="323"/>
      <c r="K25" s="322"/>
      <c r="L25" s="324">
        <f t="shared" si="16"/>
        <v>22560</v>
      </c>
      <c r="M25" s="327">
        <f t="shared" si="17"/>
        <v>-0.024512411347517693</v>
      </c>
      <c r="N25" s="321">
        <v>11619</v>
      </c>
      <c r="O25" s="322">
        <v>10388</v>
      </c>
      <c r="P25" s="323"/>
      <c r="Q25" s="322"/>
      <c r="R25" s="324">
        <f t="shared" si="18"/>
        <v>22007</v>
      </c>
      <c r="S25" s="325">
        <f>R25/$R$9</f>
        <v>0.018663808054603107</v>
      </c>
      <c r="T25" s="326">
        <v>11797</v>
      </c>
      <c r="U25" s="322">
        <v>10763</v>
      </c>
      <c r="V25" s="323"/>
      <c r="W25" s="322"/>
      <c r="X25" s="324">
        <f t="shared" si="19"/>
        <v>22560</v>
      </c>
      <c r="Y25" s="328">
        <f t="shared" si="20"/>
        <v>-0.024512411347517693</v>
      </c>
    </row>
    <row r="26" spans="1:25" ht="19.5" customHeight="1">
      <c r="A26" s="369" t="s">
        <v>160</v>
      </c>
      <c r="B26" s="321">
        <v>11115</v>
      </c>
      <c r="C26" s="322">
        <v>10400</v>
      </c>
      <c r="D26" s="323">
        <v>0</v>
      </c>
      <c r="E26" s="322">
        <v>0</v>
      </c>
      <c r="F26" s="324">
        <f t="shared" si="15"/>
        <v>21515</v>
      </c>
      <c r="G26" s="325">
        <f>F26/$F$9</f>
        <v>0.018246550201971457</v>
      </c>
      <c r="H26" s="326">
        <v>16107</v>
      </c>
      <c r="I26" s="322">
        <v>15823</v>
      </c>
      <c r="J26" s="323"/>
      <c r="K26" s="322"/>
      <c r="L26" s="324">
        <f t="shared" si="16"/>
        <v>31930</v>
      </c>
      <c r="M26" s="327">
        <f t="shared" si="17"/>
        <v>-0.32618227372377073</v>
      </c>
      <c r="N26" s="321">
        <v>11115</v>
      </c>
      <c r="O26" s="322">
        <v>10400</v>
      </c>
      <c r="P26" s="323"/>
      <c r="Q26" s="322"/>
      <c r="R26" s="324">
        <f t="shared" si="18"/>
        <v>21515</v>
      </c>
      <c r="S26" s="325">
        <f>R26/$R$9</f>
        <v>0.018246550201971457</v>
      </c>
      <c r="T26" s="326">
        <v>16107</v>
      </c>
      <c r="U26" s="322">
        <v>15823</v>
      </c>
      <c r="V26" s="323"/>
      <c r="W26" s="322"/>
      <c r="X26" s="324">
        <f t="shared" si="19"/>
        <v>31930</v>
      </c>
      <c r="Y26" s="328">
        <f t="shared" si="20"/>
        <v>-0.32618227372377073</v>
      </c>
    </row>
    <row r="27" spans="1:25" ht="19.5" customHeight="1">
      <c r="A27" s="369" t="s">
        <v>161</v>
      </c>
      <c r="B27" s="321">
        <v>11164</v>
      </c>
      <c r="C27" s="322">
        <v>9614</v>
      </c>
      <c r="D27" s="323">
        <v>0</v>
      </c>
      <c r="E27" s="322">
        <v>0</v>
      </c>
      <c r="F27" s="324">
        <f t="shared" si="15"/>
        <v>20778</v>
      </c>
      <c r="G27" s="325">
        <f>F27/$F$9</f>
        <v>0.01762151150809031</v>
      </c>
      <c r="H27" s="326">
        <v>15889</v>
      </c>
      <c r="I27" s="322">
        <v>13874</v>
      </c>
      <c r="J27" s="323"/>
      <c r="K27" s="322"/>
      <c r="L27" s="324">
        <f t="shared" si="16"/>
        <v>29763</v>
      </c>
      <c r="M27" s="327">
        <f t="shared" si="17"/>
        <v>-0.30188489063602464</v>
      </c>
      <c r="N27" s="321">
        <v>11164</v>
      </c>
      <c r="O27" s="322">
        <v>9614</v>
      </c>
      <c r="P27" s="323"/>
      <c r="Q27" s="322"/>
      <c r="R27" s="324">
        <f t="shared" si="18"/>
        <v>20778</v>
      </c>
      <c r="S27" s="325">
        <f>R27/$R$9</f>
        <v>0.01762151150809031</v>
      </c>
      <c r="T27" s="326">
        <v>15889</v>
      </c>
      <c r="U27" s="322">
        <v>13874</v>
      </c>
      <c r="V27" s="323"/>
      <c r="W27" s="322"/>
      <c r="X27" s="324">
        <f t="shared" si="19"/>
        <v>29763</v>
      </c>
      <c r="Y27" s="328">
        <f t="shared" si="20"/>
        <v>-0.30188489063602464</v>
      </c>
    </row>
    <row r="28" spans="1:25" ht="19.5" customHeight="1">
      <c r="A28" s="369" t="s">
        <v>191</v>
      </c>
      <c r="B28" s="321">
        <v>10498</v>
      </c>
      <c r="C28" s="322">
        <v>9296</v>
      </c>
      <c r="D28" s="323">
        <v>0</v>
      </c>
      <c r="E28" s="322">
        <v>0</v>
      </c>
      <c r="F28" s="324">
        <f t="shared" si="15"/>
        <v>19794</v>
      </c>
      <c r="G28" s="325">
        <f t="shared" si="1"/>
        <v>0.016786995802827005</v>
      </c>
      <c r="H28" s="326">
        <v>7738</v>
      </c>
      <c r="I28" s="322">
        <v>6598</v>
      </c>
      <c r="J28" s="323"/>
      <c r="K28" s="322"/>
      <c r="L28" s="324">
        <f t="shared" si="16"/>
        <v>14336</v>
      </c>
      <c r="M28" s="327">
        <f t="shared" si="17"/>
        <v>0.3807198660714286</v>
      </c>
      <c r="N28" s="321">
        <v>10498</v>
      </c>
      <c r="O28" s="322">
        <v>9296</v>
      </c>
      <c r="P28" s="323"/>
      <c r="Q28" s="322"/>
      <c r="R28" s="324">
        <f t="shared" si="18"/>
        <v>19794</v>
      </c>
      <c r="S28" s="325">
        <f t="shared" si="5"/>
        <v>0.016786995802827005</v>
      </c>
      <c r="T28" s="326">
        <v>7738</v>
      </c>
      <c r="U28" s="322">
        <v>6598</v>
      </c>
      <c r="V28" s="323"/>
      <c r="W28" s="322"/>
      <c r="X28" s="324">
        <f t="shared" si="19"/>
        <v>14336</v>
      </c>
      <c r="Y28" s="328">
        <f t="shared" si="20"/>
        <v>0.3807198660714286</v>
      </c>
    </row>
    <row r="29" spans="1:25" ht="19.5" customHeight="1">
      <c r="A29" s="369" t="s">
        <v>192</v>
      </c>
      <c r="B29" s="321">
        <v>9047</v>
      </c>
      <c r="C29" s="322">
        <v>7852</v>
      </c>
      <c r="D29" s="323">
        <v>0</v>
      </c>
      <c r="E29" s="322">
        <v>0</v>
      </c>
      <c r="F29" s="324">
        <f t="shared" si="15"/>
        <v>16899</v>
      </c>
      <c r="G29" s="325">
        <f t="shared" si="1"/>
        <v>0.014331789535817601</v>
      </c>
      <c r="H29" s="326">
        <v>14216</v>
      </c>
      <c r="I29" s="322">
        <v>12607</v>
      </c>
      <c r="J29" s="323">
        <v>118</v>
      </c>
      <c r="K29" s="322">
        <v>0</v>
      </c>
      <c r="L29" s="324">
        <f t="shared" si="16"/>
        <v>26941</v>
      </c>
      <c r="M29" s="327">
        <f t="shared" si="17"/>
        <v>-0.3727404327975947</v>
      </c>
      <c r="N29" s="321">
        <v>9047</v>
      </c>
      <c r="O29" s="322">
        <v>7852</v>
      </c>
      <c r="P29" s="323"/>
      <c r="Q29" s="322"/>
      <c r="R29" s="324">
        <f t="shared" si="18"/>
        <v>16899</v>
      </c>
      <c r="S29" s="325">
        <f t="shared" si="5"/>
        <v>0.014331789535817601</v>
      </c>
      <c r="T29" s="326">
        <v>14216</v>
      </c>
      <c r="U29" s="322">
        <v>12607</v>
      </c>
      <c r="V29" s="323">
        <v>118</v>
      </c>
      <c r="W29" s="322">
        <v>0</v>
      </c>
      <c r="X29" s="324">
        <f t="shared" si="19"/>
        <v>26941</v>
      </c>
      <c r="Y29" s="328">
        <f t="shared" si="20"/>
        <v>-0.3727404327975947</v>
      </c>
    </row>
    <row r="30" spans="1:25" ht="19.5" customHeight="1">
      <c r="A30" s="369" t="s">
        <v>193</v>
      </c>
      <c r="B30" s="321">
        <v>8278</v>
      </c>
      <c r="C30" s="322">
        <v>7580</v>
      </c>
      <c r="D30" s="323">
        <v>0</v>
      </c>
      <c r="E30" s="322">
        <v>0</v>
      </c>
      <c r="F30" s="324">
        <f t="shared" si="15"/>
        <v>15858</v>
      </c>
      <c r="G30" s="325">
        <f t="shared" si="1"/>
        <v>0.013448932981773803</v>
      </c>
      <c r="H30" s="326">
        <v>8242</v>
      </c>
      <c r="I30" s="322">
        <v>7690</v>
      </c>
      <c r="J30" s="323"/>
      <c r="K30" s="322"/>
      <c r="L30" s="324">
        <f t="shared" si="16"/>
        <v>15932</v>
      </c>
      <c r="M30" s="327">
        <f t="shared" si="17"/>
        <v>-0.004644740145618886</v>
      </c>
      <c r="N30" s="321">
        <v>8278</v>
      </c>
      <c r="O30" s="322">
        <v>7580</v>
      </c>
      <c r="P30" s="323"/>
      <c r="Q30" s="322"/>
      <c r="R30" s="324">
        <f t="shared" si="18"/>
        <v>15858</v>
      </c>
      <c r="S30" s="325">
        <f t="shared" si="5"/>
        <v>0.013448932981773803</v>
      </c>
      <c r="T30" s="326">
        <v>8242</v>
      </c>
      <c r="U30" s="322">
        <v>7690</v>
      </c>
      <c r="V30" s="323"/>
      <c r="W30" s="322"/>
      <c r="X30" s="324">
        <f t="shared" si="19"/>
        <v>15932</v>
      </c>
      <c r="Y30" s="328">
        <f t="shared" si="20"/>
        <v>-0.004644740145618886</v>
      </c>
    </row>
    <row r="31" spans="1:25" ht="19.5" customHeight="1">
      <c r="A31" s="369" t="s">
        <v>194</v>
      </c>
      <c r="B31" s="321">
        <v>7833</v>
      </c>
      <c r="C31" s="322">
        <v>7515</v>
      </c>
      <c r="D31" s="323">
        <v>0</v>
      </c>
      <c r="E31" s="322">
        <v>0</v>
      </c>
      <c r="F31" s="324">
        <f t="shared" si="15"/>
        <v>15348</v>
      </c>
      <c r="G31" s="325">
        <f t="shared" si="1"/>
        <v>0.013016409597948312</v>
      </c>
      <c r="H31" s="326">
        <v>7707</v>
      </c>
      <c r="I31" s="322">
        <v>7554</v>
      </c>
      <c r="J31" s="323"/>
      <c r="K31" s="322"/>
      <c r="L31" s="324">
        <f t="shared" si="16"/>
        <v>15261</v>
      </c>
      <c r="M31" s="327">
        <f t="shared" si="17"/>
        <v>0.005700805976017298</v>
      </c>
      <c r="N31" s="321">
        <v>7833</v>
      </c>
      <c r="O31" s="322">
        <v>7515</v>
      </c>
      <c r="P31" s="323"/>
      <c r="Q31" s="322"/>
      <c r="R31" s="324">
        <f t="shared" si="18"/>
        <v>15348</v>
      </c>
      <c r="S31" s="325">
        <f t="shared" si="5"/>
        <v>0.013016409597948312</v>
      </c>
      <c r="T31" s="326">
        <v>7707</v>
      </c>
      <c r="U31" s="322">
        <v>7554</v>
      </c>
      <c r="V31" s="323"/>
      <c r="W31" s="322"/>
      <c r="X31" s="324">
        <f t="shared" si="19"/>
        <v>15261</v>
      </c>
      <c r="Y31" s="328">
        <f t="shared" si="20"/>
        <v>0.005700805976017298</v>
      </c>
    </row>
    <row r="32" spans="1:25" ht="19.5" customHeight="1">
      <c r="A32" s="369" t="s">
        <v>195</v>
      </c>
      <c r="B32" s="321">
        <v>6427</v>
      </c>
      <c r="C32" s="322">
        <v>7900</v>
      </c>
      <c r="D32" s="323">
        <v>0</v>
      </c>
      <c r="E32" s="322">
        <v>0</v>
      </c>
      <c r="F32" s="324">
        <f t="shared" si="15"/>
        <v>14327</v>
      </c>
      <c r="G32" s="325">
        <f t="shared" si="1"/>
        <v>0.012150514745231005</v>
      </c>
      <c r="H32" s="326">
        <v>6699</v>
      </c>
      <c r="I32" s="322">
        <v>6910</v>
      </c>
      <c r="J32" s="323"/>
      <c r="K32" s="322"/>
      <c r="L32" s="324">
        <f t="shared" si="16"/>
        <v>13609</v>
      </c>
      <c r="M32" s="327">
        <f t="shared" si="17"/>
        <v>0.0527592034682931</v>
      </c>
      <c r="N32" s="321">
        <v>6427</v>
      </c>
      <c r="O32" s="322">
        <v>7900</v>
      </c>
      <c r="P32" s="323"/>
      <c r="Q32" s="322"/>
      <c r="R32" s="324">
        <f t="shared" si="18"/>
        <v>14327</v>
      </c>
      <c r="S32" s="325">
        <f t="shared" si="5"/>
        <v>0.012150514745231005</v>
      </c>
      <c r="T32" s="326">
        <v>6699</v>
      </c>
      <c r="U32" s="322">
        <v>6910</v>
      </c>
      <c r="V32" s="323"/>
      <c r="W32" s="322"/>
      <c r="X32" s="324">
        <f t="shared" si="19"/>
        <v>13609</v>
      </c>
      <c r="Y32" s="328">
        <f t="shared" si="20"/>
        <v>0.0527592034682931</v>
      </c>
    </row>
    <row r="33" spans="1:25" ht="19.5" customHeight="1">
      <c r="A33" s="369" t="s">
        <v>196</v>
      </c>
      <c r="B33" s="321">
        <v>5542</v>
      </c>
      <c r="C33" s="322">
        <v>5468</v>
      </c>
      <c r="D33" s="323">
        <v>0</v>
      </c>
      <c r="E33" s="322">
        <v>0</v>
      </c>
      <c r="F33" s="324">
        <f t="shared" si="15"/>
        <v>11010</v>
      </c>
      <c r="G33" s="325">
        <f t="shared" si="1"/>
        <v>0.009337416580232663</v>
      </c>
      <c r="H33" s="326">
        <v>4469</v>
      </c>
      <c r="I33" s="322">
        <v>4484</v>
      </c>
      <c r="J33" s="323">
        <v>0</v>
      </c>
      <c r="K33" s="322">
        <v>0</v>
      </c>
      <c r="L33" s="324">
        <f t="shared" si="16"/>
        <v>8953</v>
      </c>
      <c r="M33" s="327" t="s">
        <v>43</v>
      </c>
      <c r="N33" s="321">
        <v>5542</v>
      </c>
      <c r="O33" s="322">
        <v>5468</v>
      </c>
      <c r="P33" s="323"/>
      <c r="Q33" s="322"/>
      <c r="R33" s="324">
        <f t="shared" si="18"/>
        <v>11010</v>
      </c>
      <c r="S33" s="325">
        <f t="shared" si="5"/>
        <v>0.009337416580232663</v>
      </c>
      <c r="T33" s="326">
        <v>4469</v>
      </c>
      <c r="U33" s="322">
        <v>4484</v>
      </c>
      <c r="V33" s="323">
        <v>0</v>
      </c>
      <c r="W33" s="322">
        <v>0</v>
      </c>
      <c r="X33" s="324">
        <f t="shared" si="19"/>
        <v>8953</v>
      </c>
      <c r="Y33" s="328">
        <f t="shared" si="20"/>
        <v>0.2297553892549984</v>
      </c>
    </row>
    <row r="34" spans="1:25" ht="19.5" customHeight="1">
      <c r="A34" s="369" t="s">
        <v>197</v>
      </c>
      <c r="B34" s="321">
        <v>4716</v>
      </c>
      <c r="C34" s="322">
        <v>5835</v>
      </c>
      <c r="D34" s="323">
        <v>0</v>
      </c>
      <c r="E34" s="322">
        <v>0</v>
      </c>
      <c r="F34" s="324">
        <f t="shared" si="15"/>
        <v>10551</v>
      </c>
      <c r="G34" s="325">
        <f t="shared" si="1"/>
        <v>0.008948145534789722</v>
      </c>
      <c r="H34" s="326">
        <v>4651</v>
      </c>
      <c r="I34" s="322">
        <v>5435</v>
      </c>
      <c r="J34" s="323"/>
      <c r="K34" s="322"/>
      <c r="L34" s="324">
        <f t="shared" si="16"/>
        <v>10086</v>
      </c>
      <c r="M34" s="327">
        <f aca="true" t="shared" si="21" ref="M34:M42">IF(ISERROR(F34/L34-1),"         /0",(F34/L34-1))</f>
        <v>0.046103509815585975</v>
      </c>
      <c r="N34" s="321">
        <v>4716</v>
      </c>
      <c r="O34" s="322">
        <v>5835</v>
      </c>
      <c r="P34" s="323"/>
      <c r="Q34" s="322"/>
      <c r="R34" s="324">
        <f t="shared" si="18"/>
        <v>10551</v>
      </c>
      <c r="S34" s="325">
        <f t="shared" si="5"/>
        <v>0.008948145534789722</v>
      </c>
      <c r="T34" s="326">
        <v>4651</v>
      </c>
      <c r="U34" s="322">
        <v>5435</v>
      </c>
      <c r="V34" s="323"/>
      <c r="W34" s="322"/>
      <c r="X34" s="324">
        <f t="shared" si="19"/>
        <v>10086</v>
      </c>
      <c r="Y34" s="328">
        <f t="shared" si="20"/>
        <v>0.046103509815585975</v>
      </c>
    </row>
    <row r="35" spans="1:25" ht="19.5" customHeight="1">
      <c r="A35" s="369" t="s">
        <v>198</v>
      </c>
      <c r="B35" s="321">
        <v>4866</v>
      </c>
      <c r="C35" s="322">
        <v>5324</v>
      </c>
      <c r="D35" s="323">
        <v>0</v>
      </c>
      <c r="E35" s="322">
        <v>0</v>
      </c>
      <c r="F35" s="324">
        <f t="shared" si="15"/>
        <v>10190</v>
      </c>
      <c r="G35" s="325">
        <f t="shared" si="1"/>
        <v>0.00864198682584658</v>
      </c>
      <c r="H35" s="326">
        <v>4076</v>
      </c>
      <c r="I35" s="322">
        <v>4703</v>
      </c>
      <c r="J35" s="323"/>
      <c r="K35" s="322"/>
      <c r="L35" s="324">
        <f t="shared" si="16"/>
        <v>8779</v>
      </c>
      <c r="M35" s="327">
        <f t="shared" si="21"/>
        <v>0.1607244560883927</v>
      </c>
      <c r="N35" s="321">
        <v>4866</v>
      </c>
      <c r="O35" s="322">
        <v>5324</v>
      </c>
      <c r="P35" s="323"/>
      <c r="Q35" s="322"/>
      <c r="R35" s="324">
        <f t="shared" si="18"/>
        <v>10190</v>
      </c>
      <c r="S35" s="325">
        <f t="shared" si="5"/>
        <v>0.00864198682584658</v>
      </c>
      <c r="T35" s="326">
        <v>4076</v>
      </c>
      <c r="U35" s="322">
        <v>4703</v>
      </c>
      <c r="V35" s="323"/>
      <c r="W35" s="322"/>
      <c r="X35" s="324">
        <f t="shared" si="19"/>
        <v>8779</v>
      </c>
      <c r="Y35" s="328">
        <f t="shared" si="20"/>
        <v>0.1607244560883927</v>
      </c>
    </row>
    <row r="36" spans="1:25" ht="19.5" customHeight="1">
      <c r="A36" s="369" t="s">
        <v>199</v>
      </c>
      <c r="B36" s="321">
        <v>3694</v>
      </c>
      <c r="C36" s="322">
        <v>3099</v>
      </c>
      <c r="D36" s="323">
        <v>1310</v>
      </c>
      <c r="E36" s="322">
        <v>833</v>
      </c>
      <c r="F36" s="324">
        <f t="shared" si="15"/>
        <v>8936</v>
      </c>
      <c r="G36" s="325">
        <f t="shared" si="1"/>
        <v>0.007578488152675666</v>
      </c>
      <c r="H36" s="326">
        <v>3828</v>
      </c>
      <c r="I36" s="322">
        <v>3557</v>
      </c>
      <c r="J36" s="323"/>
      <c r="K36" s="322"/>
      <c r="L36" s="324">
        <f t="shared" si="16"/>
        <v>7385</v>
      </c>
      <c r="M36" s="327">
        <f t="shared" si="21"/>
        <v>0.21002031144211242</v>
      </c>
      <c r="N36" s="321">
        <v>3694</v>
      </c>
      <c r="O36" s="322">
        <v>3099</v>
      </c>
      <c r="P36" s="323">
        <v>1310</v>
      </c>
      <c r="Q36" s="322">
        <v>833</v>
      </c>
      <c r="R36" s="324">
        <f t="shared" si="18"/>
        <v>8936</v>
      </c>
      <c r="S36" s="325">
        <f t="shared" si="5"/>
        <v>0.007578488152675666</v>
      </c>
      <c r="T36" s="326">
        <v>3828</v>
      </c>
      <c r="U36" s="322">
        <v>3557</v>
      </c>
      <c r="V36" s="323"/>
      <c r="W36" s="322"/>
      <c r="X36" s="324">
        <f t="shared" si="19"/>
        <v>7385</v>
      </c>
      <c r="Y36" s="328">
        <f t="shared" si="20"/>
        <v>0.21002031144211242</v>
      </c>
    </row>
    <row r="37" spans="1:25" ht="19.5" customHeight="1">
      <c r="A37" s="369" t="s">
        <v>200</v>
      </c>
      <c r="B37" s="321">
        <v>3690</v>
      </c>
      <c r="C37" s="322">
        <v>3517</v>
      </c>
      <c r="D37" s="323">
        <v>0</v>
      </c>
      <c r="E37" s="322">
        <v>0</v>
      </c>
      <c r="F37" s="324">
        <f t="shared" si="15"/>
        <v>7207</v>
      </c>
      <c r="G37" s="325">
        <f t="shared" si="1"/>
        <v>0.0061121490730006185</v>
      </c>
      <c r="H37" s="326">
        <v>3773</v>
      </c>
      <c r="I37" s="322">
        <v>3907</v>
      </c>
      <c r="J37" s="323"/>
      <c r="K37" s="322"/>
      <c r="L37" s="324">
        <f t="shared" si="16"/>
        <v>7680</v>
      </c>
      <c r="M37" s="327">
        <f t="shared" si="21"/>
        <v>-0.06158854166666672</v>
      </c>
      <c r="N37" s="321">
        <v>3690</v>
      </c>
      <c r="O37" s="322">
        <v>3517</v>
      </c>
      <c r="P37" s="323"/>
      <c r="Q37" s="322"/>
      <c r="R37" s="324">
        <f t="shared" si="18"/>
        <v>7207</v>
      </c>
      <c r="S37" s="325">
        <f t="shared" si="5"/>
        <v>0.0061121490730006185</v>
      </c>
      <c r="T37" s="326">
        <v>3773</v>
      </c>
      <c r="U37" s="322">
        <v>3907</v>
      </c>
      <c r="V37" s="323"/>
      <c r="W37" s="322"/>
      <c r="X37" s="324">
        <f t="shared" si="19"/>
        <v>7680</v>
      </c>
      <c r="Y37" s="328">
        <f t="shared" si="20"/>
        <v>-0.06158854166666672</v>
      </c>
    </row>
    <row r="38" spans="1:25" ht="19.5" customHeight="1">
      <c r="A38" s="369" t="s">
        <v>201</v>
      </c>
      <c r="B38" s="321">
        <v>1851</v>
      </c>
      <c r="C38" s="322">
        <v>1797</v>
      </c>
      <c r="D38" s="323">
        <v>0</v>
      </c>
      <c r="E38" s="322">
        <v>0</v>
      </c>
      <c r="F38" s="324">
        <f t="shared" si="15"/>
        <v>3648</v>
      </c>
      <c r="G38" s="325">
        <f t="shared" si="1"/>
        <v>0.003093814321951749</v>
      </c>
      <c r="H38" s="326">
        <v>2770</v>
      </c>
      <c r="I38" s="322">
        <v>2684</v>
      </c>
      <c r="J38" s="323"/>
      <c r="K38" s="322"/>
      <c r="L38" s="324">
        <f t="shared" si="16"/>
        <v>5454</v>
      </c>
      <c r="M38" s="327">
        <f t="shared" si="21"/>
        <v>-0.3311331133113311</v>
      </c>
      <c r="N38" s="321">
        <v>1851</v>
      </c>
      <c r="O38" s="322">
        <v>1797</v>
      </c>
      <c r="P38" s="323"/>
      <c r="Q38" s="322"/>
      <c r="R38" s="324">
        <f t="shared" si="18"/>
        <v>3648</v>
      </c>
      <c r="S38" s="325">
        <f t="shared" si="5"/>
        <v>0.003093814321951749</v>
      </c>
      <c r="T38" s="326">
        <v>2770</v>
      </c>
      <c r="U38" s="322">
        <v>2684</v>
      </c>
      <c r="V38" s="323"/>
      <c r="W38" s="322"/>
      <c r="X38" s="324">
        <f t="shared" si="19"/>
        <v>5454</v>
      </c>
      <c r="Y38" s="328">
        <f t="shared" si="20"/>
        <v>-0.3311331133113311</v>
      </c>
    </row>
    <row r="39" spans="1:25" ht="19.5" customHeight="1">
      <c r="A39" s="369" t="s">
        <v>202</v>
      </c>
      <c r="B39" s="321">
        <v>1410</v>
      </c>
      <c r="C39" s="322">
        <v>1320</v>
      </c>
      <c r="D39" s="323">
        <v>0</v>
      </c>
      <c r="E39" s="322">
        <v>0</v>
      </c>
      <c r="F39" s="324">
        <f t="shared" si="15"/>
        <v>2730</v>
      </c>
      <c r="G39" s="325">
        <f t="shared" si="1"/>
        <v>0.002315272231065865</v>
      </c>
      <c r="H39" s="326">
        <v>519</v>
      </c>
      <c r="I39" s="322">
        <v>439</v>
      </c>
      <c r="J39" s="323">
        <v>0</v>
      </c>
      <c r="K39" s="322">
        <v>0</v>
      </c>
      <c r="L39" s="324">
        <f t="shared" si="16"/>
        <v>958</v>
      </c>
      <c r="M39" s="327">
        <f t="shared" si="21"/>
        <v>1.8496868475991648</v>
      </c>
      <c r="N39" s="321">
        <v>1410</v>
      </c>
      <c r="O39" s="322">
        <v>1320</v>
      </c>
      <c r="P39" s="323">
        <v>0</v>
      </c>
      <c r="Q39" s="322">
        <v>0</v>
      </c>
      <c r="R39" s="324">
        <f t="shared" si="18"/>
        <v>2730</v>
      </c>
      <c r="S39" s="325">
        <f t="shared" si="5"/>
        <v>0.002315272231065865</v>
      </c>
      <c r="T39" s="326">
        <v>519</v>
      </c>
      <c r="U39" s="322">
        <v>439</v>
      </c>
      <c r="V39" s="323">
        <v>0</v>
      </c>
      <c r="W39" s="322">
        <v>0</v>
      </c>
      <c r="X39" s="324">
        <f t="shared" si="19"/>
        <v>958</v>
      </c>
      <c r="Y39" s="328">
        <f t="shared" si="20"/>
        <v>1.8496868475991648</v>
      </c>
    </row>
    <row r="40" spans="1:25" ht="19.5" customHeight="1">
      <c r="A40" s="369" t="s">
        <v>203</v>
      </c>
      <c r="B40" s="321">
        <v>1344</v>
      </c>
      <c r="C40" s="322">
        <v>1206</v>
      </c>
      <c r="D40" s="323">
        <v>0</v>
      </c>
      <c r="E40" s="322">
        <v>0</v>
      </c>
      <c r="F40" s="324">
        <f t="shared" si="15"/>
        <v>2550</v>
      </c>
      <c r="G40" s="325">
        <f t="shared" si="1"/>
        <v>0.002162616919127456</v>
      </c>
      <c r="H40" s="326">
        <v>1449</v>
      </c>
      <c r="I40" s="322">
        <v>1447</v>
      </c>
      <c r="J40" s="323"/>
      <c r="K40" s="322"/>
      <c r="L40" s="324">
        <f t="shared" si="16"/>
        <v>2896</v>
      </c>
      <c r="M40" s="327">
        <f t="shared" si="21"/>
        <v>-0.11947513812154698</v>
      </c>
      <c r="N40" s="321">
        <v>1344</v>
      </c>
      <c r="O40" s="322">
        <v>1206</v>
      </c>
      <c r="P40" s="323"/>
      <c r="Q40" s="322"/>
      <c r="R40" s="324">
        <f t="shared" si="18"/>
        <v>2550</v>
      </c>
      <c r="S40" s="325">
        <f t="shared" si="5"/>
        <v>0.002162616919127456</v>
      </c>
      <c r="T40" s="326">
        <v>1449</v>
      </c>
      <c r="U40" s="322">
        <v>1447</v>
      </c>
      <c r="V40" s="323"/>
      <c r="W40" s="322"/>
      <c r="X40" s="324">
        <f t="shared" si="19"/>
        <v>2896</v>
      </c>
      <c r="Y40" s="328">
        <f t="shared" si="20"/>
        <v>-0.11947513812154698</v>
      </c>
    </row>
    <row r="41" spans="1:25" ht="19.5" customHeight="1">
      <c r="A41" s="369" t="s">
        <v>204</v>
      </c>
      <c r="B41" s="321">
        <v>280</v>
      </c>
      <c r="C41" s="322">
        <v>478</v>
      </c>
      <c r="D41" s="323">
        <v>0</v>
      </c>
      <c r="E41" s="322">
        <v>0</v>
      </c>
      <c r="F41" s="324">
        <f t="shared" si="15"/>
        <v>758</v>
      </c>
      <c r="G41" s="325">
        <f t="shared" si="1"/>
        <v>0.0006428484802739654</v>
      </c>
      <c r="H41" s="326">
        <v>297</v>
      </c>
      <c r="I41" s="322">
        <v>478</v>
      </c>
      <c r="J41" s="323">
        <v>0</v>
      </c>
      <c r="K41" s="322">
        <v>0</v>
      </c>
      <c r="L41" s="324">
        <f t="shared" si="16"/>
        <v>775</v>
      </c>
      <c r="M41" s="327">
        <f t="shared" si="21"/>
        <v>-0.021935483870967776</v>
      </c>
      <c r="N41" s="321">
        <v>280</v>
      </c>
      <c r="O41" s="322">
        <v>478</v>
      </c>
      <c r="P41" s="323">
        <v>0</v>
      </c>
      <c r="Q41" s="322">
        <v>0</v>
      </c>
      <c r="R41" s="324">
        <f t="shared" si="18"/>
        <v>758</v>
      </c>
      <c r="S41" s="325">
        <f t="shared" si="5"/>
        <v>0.0006428484802739654</v>
      </c>
      <c r="T41" s="326">
        <v>297</v>
      </c>
      <c r="U41" s="322">
        <v>478</v>
      </c>
      <c r="V41" s="323">
        <v>0</v>
      </c>
      <c r="W41" s="322">
        <v>0</v>
      </c>
      <c r="X41" s="324">
        <f t="shared" si="19"/>
        <v>775</v>
      </c>
      <c r="Y41" s="328">
        <f t="shared" si="20"/>
        <v>-0.021935483870967776</v>
      </c>
    </row>
    <row r="42" spans="1:25" ht="19.5" customHeight="1" thickBot="1">
      <c r="A42" s="371" t="s">
        <v>171</v>
      </c>
      <c r="B42" s="373">
        <v>0</v>
      </c>
      <c r="C42" s="374">
        <v>0</v>
      </c>
      <c r="D42" s="375">
        <v>562</v>
      </c>
      <c r="E42" s="374">
        <v>810</v>
      </c>
      <c r="F42" s="376">
        <f t="shared" si="15"/>
        <v>1372</v>
      </c>
      <c r="G42" s="377">
        <f t="shared" si="1"/>
        <v>0.001163572710997204</v>
      </c>
      <c r="H42" s="378">
        <v>3875</v>
      </c>
      <c r="I42" s="374">
        <v>4053</v>
      </c>
      <c r="J42" s="375">
        <v>96</v>
      </c>
      <c r="K42" s="374">
        <v>156</v>
      </c>
      <c r="L42" s="376">
        <f t="shared" si="16"/>
        <v>8180</v>
      </c>
      <c r="M42" s="379">
        <f t="shared" si="21"/>
        <v>-0.8322738386308068</v>
      </c>
      <c r="N42" s="373">
        <v>0</v>
      </c>
      <c r="O42" s="374">
        <v>0</v>
      </c>
      <c r="P42" s="375">
        <v>562</v>
      </c>
      <c r="Q42" s="374">
        <v>810</v>
      </c>
      <c r="R42" s="376">
        <f t="shared" si="18"/>
        <v>1372</v>
      </c>
      <c r="S42" s="377">
        <f t="shared" si="5"/>
        <v>0.001163572710997204</v>
      </c>
      <c r="T42" s="378">
        <v>3875</v>
      </c>
      <c r="U42" s="374">
        <v>4053</v>
      </c>
      <c r="V42" s="375">
        <v>96</v>
      </c>
      <c r="W42" s="374">
        <v>156</v>
      </c>
      <c r="X42" s="376">
        <f t="shared" si="19"/>
        <v>8180</v>
      </c>
      <c r="Y42" s="380">
        <f t="shared" si="20"/>
        <v>-0.8322738386308068</v>
      </c>
    </row>
    <row r="43" ht="6.75" customHeight="1" thickTop="1">
      <c r="A43" s="87"/>
    </row>
    <row r="44" ht="15">
      <c r="A44" s="87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7" operator="lessThan" stopIfTrue="1">
      <formula>0</formula>
    </cfRule>
  </conditionalFormatting>
  <conditionalFormatting sqref="M9:M42 Y9:Y42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G6:G8">
    <cfRule type="cellIs" priority="2" dxfId="97" operator="lessThan" stopIfTrue="1">
      <formula>0</formula>
    </cfRule>
  </conditionalFormatting>
  <conditionalFormatting sqref="S6:S8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1.28125" style="86" customWidth="1"/>
    <col min="2" max="2" width="9.140625" style="86" customWidth="1"/>
    <col min="3" max="3" width="10.7109375" style="86" customWidth="1"/>
    <col min="4" max="4" width="8.57421875" style="86" bestFit="1" customWidth="1"/>
    <col min="5" max="5" width="10.57421875" style="86" bestFit="1" customWidth="1"/>
    <col min="6" max="6" width="10.140625" style="86" customWidth="1"/>
    <col min="7" max="7" width="11.28125" style="86" bestFit="1" customWidth="1"/>
    <col min="8" max="8" width="10.00390625" style="86" customWidth="1"/>
    <col min="9" max="9" width="10.8515625" style="86" bestFit="1" customWidth="1"/>
    <col min="10" max="10" width="9.00390625" style="86" bestFit="1" customWidth="1"/>
    <col min="11" max="11" width="10.57421875" style="86" bestFit="1" customWidth="1"/>
    <col min="12" max="12" width="9.421875" style="86" customWidth="1"/>
    <col min="13" max="13" width="9.57421875" style="86" customWidth="1"/>
    <col min="14" max="14" width="10.710937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0.421875" style="86" bestFit="1" customWidth="1"/>
    <col min="19" max="19" width="11.28125" style="86" bestFit="1" customWidth="1"/>
    <col min="20" max="20" width="10.421875" style="86" bestFit="1" customWidth="1"/>
    <col min="21" max="21" width="10.28125" style="86" customWidth="1"/>
    <col min="22" max="22" width="9.421875" style="86" customWidth="1"/>
    <col min="23" max="23" width="10.28125" style="86" customWidth="1"/>
    <col min="24" max="24" width="10.57421875" style="86" customWidth="1"/>
    <col min="25" max="25" width="9.8515625" style="86" bestFit="1" customWidth="1"/>
    <col min="26" max="16384" width="8.00390625" style="86" customWidth="1"/>
  </cols>
  <sheetData>
    <row r="1" spans="24:25" ht="16.5">
      <c r="X1" s="606" t="s">
        <v>26</v>
      </c>
      <c r="Y1" s="606"/>
    </row>
    <row r="2" ht="5.25" customHeight="1" thickBot="1"/>
    <row r="3" spans="1:25" ht="24.75" customHeight="1" thickTop="1">
      <c r="A3" s="638" t="s">
        <v>42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40"/>
    </row>
    <row r="4" spans="1:25" ht="21" customHeight="1" thickBot="1">
      <c r="A4" s="655" t="s">
        <v>40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105" customFormat="1" ht="19.5" customHeight="1" thickBot="1" thickTop="1">
      <c r="A5" s="641" t="s">
        <v>39</v>
      </c>
      <c r="B5" s="629" t="s">
        <v>33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33" t="s">
        <v>32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2"/>
    </row>
    <row r="6" spans="1:25" s="104" customFormat="1" ht="26.25" customHeight="1" thickBot="1">
      <c r="A6" s="642"/>
      <c r="B6" s="636" t="s">
        <v>151</v>
      </c>
      <c r="C6" s="625"/>
      <c r="D6" s="625"/>
      <c r="E6" s="625"/>
      <c r="F6" s="637"/>
      <c r="G6" s="626" t="s">
        <v>31</v>
      </c>
      <c r="H6" s="636" t="s">
        <v>152</v>
      </c>
      <c r="I6" s="625"/>
      <c r="J6" s="625"/>
      <c r="K6" s="625"/>
      <c r="L6" s="637"/>
      <c r="M6" s="626" t="s">
        <v>30</v>
      </c>
      <c r="N6" s="624" t="s">
        <v>153</v>
      </c>
      <c r="O6" s="625"/>
      <c r="P6" s="625"/>
      <c r="Q6" s="625"/>
      <c r="R6" s="625"/>
      <c r="S6" s="626" t="s">
        <v>31</v>
      </c>
      <c r="T6" s="624" t="s">
        <v>154</v>
      </c>
      <c r="U6" s="625"/>
      <c r="V6" s="625"/>
      <c r="W6" s="625"/>
      <c r="X6" s="625"/>
      <c r="Y6" s="626" t="s">
        <v>30</v>
      </c>
    </row>
    <row r="7" spans="1:25" s="99" customFormat="1" ht="26.25" customHeight="1">
      <c r="A7" s="643"/>
      <c r="B7" s="647" t="s">
        <v>20</v>
      </c>
      <c r="C7" s="648"/>
      <c r="D7" s="645" t="s">
        <v>19</v>
      </c>
      <c r="E7" s="646"/>
      <c r="F7" s="634" t="s">
        <v>15</v>
      </c>
      <c r="G7" s="627"/>
      <c r="H7" s="647" t="s">
        <v>20</v>
      </c>
      <c r="I7" s="648"/>
      <c r="J7" s="645" t="s">
        <v>19</v>
      </c>
      <c r="K7" s="646"/>
      <c r="L7" s="634" t="s">
        <v>15</v>
      </c>
      <c r="M7" s="627"/>
      <c r="N7" s="648" t="s">
        <v>20</v>
      </c>
      <c r="O7" s="648"/>
      <c r="P7" s="653" t="s">
        <v>19</v>
      </c>
      <c r="Q7" s="648"/>
      <c r="R7" s="634" t="s">
        <v>15</v>
      </c>
      <c r="S7" s="627"/>
      <c r="T7" s="654" t="s">
        <v>20</v>
      </c>
      <c r="U7" s="646"/>
      <c r="V7" s="645" t="s">
        <v>19</v>
      </c>
      <c r="W7" s="649"/>
      <c r="X7" s="634" t="s">
        <v>15</v>
      </c>
      <c r="Y7" s="627"/>
    </row>
    <row r="8" spans="1:25" s="99" customFormat="1" ht="16.5" customHeight="1" thickBot="1">
      <c r="A8" s="644"/>
      <c r="B8" s="102" t="s">
        <v>28</v>
      </c>
      <c r="C8" s="100" t="s">
        <v>27</v>
      </c>
      <c r="D8" s="101" t="s">
        <v>28</v>
      </c>
      <c r="E8" s="100" t="s">
        <v>27</v>
      </c>
      <c r="F8" s="635"/>
      <c r="G8" s="628"/>
      <c r="H8" s="102" t="s">
        <v>28</v>
      </c>
      <c r="I8" s="100" t="s">
        <v>27</v>
      </c>
      <c r="J8" s="101" t="s">
        <v>28</v>
      </c>
      <c r="K8" s="100" t="s">
        <v>27</v>
      </c>
      <c r="L8" s="635"/>
      <c r="M8" s="628"/>
      <c r="N8" s="102" t="s">
        <v>28</v>
      </c>
      <c r="O8" s="100" t="s">
        <v>27</v>
      </c>
      <c r="P8" s="101" t="s">
        <v>28</v>
      </c>
      <c r="Q8" s="100" t="s">
        <v>27</v>
      </c>
      <c r="R8" s="635"/>
      <c r="S8" s="628"/>
      <c r="T8" s="102" t="s">
        <v>28</v>
      </c>
      <c r="U8" s="100" t="s">
        <v>27</v>
      </c>
      <c r="V8" s="101" t="s">
        <v>28</v>
      </c>
      <c r="W8" s="100" t="s">
        <v>27</v>
      </c>
      <c r="X8" s="635"/>
      <c r="Y8" s="628"/>
    </row>
    <row r="9" spans="1:25" s="88" customFormat="1" ht="18" customHeight="1" thickBot="1" thickTop="1">
      <c r="A9" s="98" t="s">
        <v>22</v>
      </c>
      <c r="B9" s="97">
        <f>SUM(B10:B50)</f>
        <v>22030.246000000003</v>
      </c>
      <c r="C9" s="91">
        <f>SUM(C10:C50)</f>
        <v>11446.322999999999</v>
      </c>
      <c r="D9" s="92">
        <f>SUM(D10:D50)</f>
        <v>15825.179</v>
      </c>
      <c r="E9" s="91">
        <f>SUM(E10:E50)</f>
        <v>4884.178</v>
      </c>
      <c r="F9" s="90">
        <f>SUM(B9:E9)</f>
        <v>54185.92600000001</v>
      </c>
      <c r="G9" s="424">
        <f>F9/$F$9</f>
        <v>1</v>
      </c>
      <c r="H9" s="93">
        <f>SUM(H10:H50)</f>
        <v>23957.267</v>
      </c>
      <c r="I9" s="91">
        <f>SUM(I10:I50)</f>
        <v>13194.999000000002</v>
      </c>
      <c r="J9" s="92">
        <f>SUM(J10:J50)</f>
        <v>10316.453000000001</v>
      </c>
      <c r="K9" s="91">
        <f>SUM(K10:K50)</f>
        <v>3650.616</v>
      </c>
      <c r="L9" s="90">
        <f>SUM(H9:K9)</f>
        <v>51119.33500000001</v>
      </c>
      <c r="M9" s="96">
        <f>IF(ISERROR(F9/L9-1),"         /0",(F9/L9-1))</f>
        <v>0.05998886722607022</v>
      </c>
      <c r="N9" s="95">
        <f>SUM(N10:N50)</f>
        <v>22030.246000000003</v>
      </c>
      <c r="O9" s="91">
        <f>SUM(O10:O50)</f>
        <v>11446.322999999999</v>
      </c>
      <c r="P9" s="92">
        <f>SUM(P10:P50)</f>
        <v>15825.179</v>
      </c>
      <c r="Q9" s="91">
        <f>SUM(Q10:Q50)</f>
        <v>4884.178</v>
      </c>
      <c r="R9" s="90">
        <f>SUM(N9:Q9)</f>
        <v>54185.92600000001</v>
      </c>
      <c r="S9" s="424">
        <f>R9/$R$9</f>
        <v>1</v>
      </c>
      <c r="T9" s="93">
        <f>SUM(T10:T50)</f>
        <v>23957.267</v>
      </c>
      <c r="U9" s="91">
        <f>SUM(U10:U50)</f>
        <v>13194.999000000002</v>
      </c>
      <c r="V9" s="92">
        <f>SUM(V10:V50)</f>
        <v>10316.453000000001</v>
      </c>
      <c r="W9" s="91">
        <f>SUM(W10:W50)</f>
        <v>3650.616</v>
      </c>
      <c r="X9" s="90">
        <f>SUM(T9:W9)</f>
        <v>51119.33500000001</v>
      </c>
      <c r="Y9" s="89">
        <f>IF(ISERROR(R9/X9-1),"         /0",(R9/X9-1))</f>
        <v>0.05998886722607022</v>
      </c>
    </row>
    <row r="10" spans="1:25" ht="19.5" customHeight="1" thickTop="1">
      <c r="A10" s="359" t="s">
        <v>175</v>
      </c>
      <c r="B10" s="361">
        <v>7207.4039999999995</v>
      </c>
      <c r="C10" s="362">
        <v>2891.944</v>
      </c>
      <c r="D10" s="363">
        <v>0</v>
      </c>
      <c r="E10" s="362">
        <v>0</v>
      </c>
      <c r="F10" s="364">
        <f>SUM(B10:E10)</f>
        <v>10099.348</v>
      </c>
      <c r="G10" s="365">
        <f>F10/$F$9</f>
        <v>0.18638323169008866</v>
      </c>
      <c r="H10" s="366">
        <v>8383.014</v>
      </c>
      <c r="I10" s="362">
        <v>3684.7390000000005</v>
      </c>
      <c r="J10" s="363"/>
      <c r="K10" s="362"/>
      <c r="L10" s="364">
        <f>SUM(H10:K10)</f>
        <v>12067.753</v>
      </c>
      <c r="M10" s="367">
        <f>IF(ISERROR(F10/L10-1),"         /0",(F10/L10-1))</f>
        <v>-0.1631128015298292</v>
      </c>
      <c r="N10" s="361">
        <v>7207.4039999999995</v>
      </c>
      <c r="O10" s="362">
        <v>2891.944</v>
      </c>
      <c r="P10" s="363"/>
      <c r="Q10" s="362"/>
      <c r="R10" s="364">
        <f>SUM(N10:Q10)</f>
        <v>10099.348</v>
      </c>
      <c r="S10" s="365">
        <f>R10/$R$9</f>
        <v>0.18638323169008866</v>
      </c>
      <c r="T10" s="366">
        <v>8383.014</v>
      </c>
      <c r="U10" s="362">
        <v>3684.7390000000005</v>
      </c>
      <c r="V10" s="363"/>
      <c r="W10" s="362"/>
      <c r="X10" s="364">
        <f>SUM(T10:W10)</f>
        <v>12067.753</v>
      </c>
      <c r="Y10" s="368">
        <f>IF(ISERROR(R10/X10-1),"         /0",IF(R10/X10&gt;5,"  *  ",(R10/X10-1)))</f>
        <v>-0.1631128015298292</v>
      </c>
    </row>
    <row r="11" spans="1:25" ht="19.5" customHeight="1">
      <c r="A11" s="369" t="s">
        <v>159</v>
      </c>
      <c r="B11" s="321">
        <v>3171.6790000000005</v>
      </c>
      <c r="C11" s="322">
        <v>2592.0279999999993</v>
      </c>
      <c r="D11" s="323">
        <v>2.314</v>
      </c>
      <c r="E11" s="322">
        <v>10.39</v>
      </c>
      <c r="F11" s="324">
        <f>SUM(B11:E11)</f>
        <v>5776.411000000001</v>
      </c>
      <c r="G11" s="325">
        <f>F11/$F$9</f>
        <v>0.10660353022295864</v>
      </c>
      <c r="H11" s="326">
        <v>2642.068</v>
      </c>
      <c r="I11" s="322">
        <v>2533.443</v>
      </c>
      <c r="J11" s="323">
        <v>0</v>
      </c>
      <c r="K11" s="322">
        <v>0</v>
      </c>
      <c r="L11" s="324">
        <f>SUM(H11:K11)</f>
        <v>5175.511</v>
      </c>
      <c r="M11" s="327">
        <f>IF(ISERROR(F11/L11-1),"         /0",(F11/L11-1))</f>
        <v>0.11610447741295515</v>
      </c>
      <c r="N11" s="321">
        <v>3171.6790000000005</v>
      </c>
      <c r="O11" s="322">
        <v>2592.0279999999993</v>
      </c>
      <c r="P11" s="323">
        <v>2.314</v>
      </c>
      <c r="Q11" s="322">
        <v>10.39</v>
      </c>
      <c r="R11" s="324">
        <f>SUM(N11:Q11)</f>
        <v>5776.411000000001</v>
      </c>
      <c r="S11" s="325">
        <f>R11/$R$9</f>
        <v>0.10660353022295864</v>
      </c>
      <c r="T11" s="326">
        <v>2642.068</v>
      </c>
      <c r="U11" s="322">
        <v>2533.443</v>
      </c>
      <c r="V11" s="323">
        <v>0</v>
      </c>
      <c r="W11" s="322">
        <v>0</v>
      </c>
      <c r="X11" s="324">
        <f>SUM(T11:W11)</f>
        <v>5175.511</v>
      </c>
      <c r="Y11" s="328">
        <f>IF(ISERROR(R11/X11-1),"         /0",IF(R11/X11&gt;5,"  *  ",(R11/X11-1)))</f>
        <v>0.11610447741295515</v>
      </c>
    </row>
    <row r="12" spans="1:25" ht="19.5" customHeight="1">
      <c r="A12" s="369" t="s">
        <v>205</v>
      </c>
      <c r="B12" s="321">
        <v>0</v>
      </c>
      <c r="C12" s="322">
        <v>0</v>
      </c>
      <c r="D12" s="323">
        <v>3665.734</v>
      </c>
      <c r="E12" s="322">
        <v>1966.877</v>
      </c>
      <c r="F12" s="324">
        <f>SUM(B12:E12)</f>
        <v>5632.611</v>
      </c>
      <c r="G12" s="325">
        <f>F12/$F$9</f>
        <v>0.10394970457826999</v>
      </c>
      <c r="H12" s="326"/>
      <c r="I12" s="322"/>
      <c r="J12" s="323">
        <v>3260.331</v>
      </c>
      <c r="K12" s="322">
        <v>1453.067</v>
      </c>
      <c r="L12" s="324">
        <f>SUM(H12:K12)</f>
        <v>4713.398</v>
      </c>
      <c r="M12" s="327">
        <f>IF(ISERROR(F12/L12-1),"         /0",(F12/L12-1))</f>
        <v>0.19502129885912445</v>
      </c>
      <c r="N12" s="321"/>
      <c r="O12" s="322"/>
      <c r="P12" s="323">
        <v>3665.734</v>
      </c>
      <c r="Q12" s="322">
        <v>1966.877</v>
      </c>
      <c r="R12" s="324">
        <f>SUM(N12:Q12)</f>
        <v>5632.611</v>
      </c>
      <c r="S12" s="325">
        <f>R12/$R$9</f>
        <v>0.10394970457826999</v>
      </c>
      <c r="T12" s="326"/>
      <c r="U12" s="322"/>
      <c r="V12" s="323">
        <v>3260.331</v>
      </c>
      <c r="W12" s="322">
        <v>1453.067</v>
      </c>
      <c r="X12" s="324">
        <f>SUM(T12:W12)</f>
        <v>4713.398</v>
      </c>
      <c r="Y12" s="328">
        <f>IF(ISERROR(R12/X12-1),"         /0",IF(R12/X12&gt;5,"  *  ",(R12/X12-1)))</f>
        <v>0.19502129885912445</v>
      </c>
    </row>
    <row r="13" spans="1:25" ht="19.5" customHeight="1">
      <c r="A13" s="369" t="s">
        <v>206</v>
      </c>
      <c r="B13" s="321">
        <v>2044.536</v>
      </c>
      <c r="C13" s="322">
        <v>933.191</v>
      </c>
      <c r="D13" s="323">
        <v>1497.638</v>
      </c>
      <c r="E13" s="322">
        <v>210.969</v>
      </c>
      <c r="F13" s="324">
        <f>SUM(B13:E13)</f>
        <v>4686.334</v>
      </c>
      <c r="G13" s="325">
        <f>F13/$F$9</f>
        <v>0.08648618462292218</v>
      </c>
      <c r="H13" s="326">
        <v>1987.4379999999999</v>
      </c>
      <c r="I13" s="322">
        <v>838.029</v>
      </c>
      <c r="J13" s="323">
        <v>1021.898</v>
      </c>
      <c r="K13" s="322">
        <v>45.661</v>
      </c>
      <c r="L13" s="324">
        <f>SUM(H13:K13)</f>
        <v>3893.026</v>
      </c>
      <c r="M13" s="327">
        <f>IF(ISERROR(F13/L13-1),"         /0",(F13/L13-1))</f>
        <v>0.20377670223625532</v>
      </c>
      <c r="N13" s="321">
        <v>2044.536</v>
      </c>
      <c r="O13" s="322">
        <v>933.191</v>
      </c>
      <c r="P13" s="323">
        <v>1497.638</v>
      </c>
      <c r="Q13" s="322">
        <v>210.969</v>
      </c>
      <c r="R13" s="324">
        <f>SUM(N13:Q13)</f>
        <v>4686.334</v>
      </c>
      <c r="S13" s="325">
        <f>R13/$R$9</f>
        <v>0.08648618462292218</v>
      </c>
      <c r="T13" s="326">
        <v>1987.4379999999999</v>
      </c>
      <c r="U13" s="322">
        <v>838.029</v>
      </c>
      <c r="V13" s="323">
        <v>1021.898</v>
      </c>
      <c r="W13" s="322">
        <v>45.661</v>
      </c>
      <c r="X13" s="324">
        <f>SUM(T13:W13)</f>
        <v>3893.026</v>
      </c>
      <c r="Y13" s="328">
        <f>IF(ISERROR(R13/X13-1),"         /0",IF(R13/X13&gt;5,"  *  ",(R13/X13-1)))</f>
        <v>0.20377670223625532</v>
      </c>
    </row>
    <row r="14" spans="1:25" ht="19.5" customHeight="1">
      <c r="A14" s="369" t="s">
        <v>207</v>
      </c>
      <c r="B14" s="321">
        <v>0</v>
      </c>
      <c r="C14" s="322">
        <v>0</v>
      </c>
      <c r="D14" s="323">
        <v>2748.0280000000002</v>
      </c>
      <c r="E14" s="322">
        <v>800.01</v>
      </c>
      <c r="F14" s="324">
        <f aca="true" t="shared" si="0" ref="F14:F30">SUM(B14:E14)</f>
        <v>3548.0380000000005</v>
      </c>
      <c r="G14" s="325">
        <f aca="true" t="shared" si="1" ref="G14:G30">F14/$F$9</f>
        <v>0.06547895850298839</v>
      </c>
      <c r="H14" s="326"/>
      <c r="I14" s="322"/>
      <c r="J14" s="323">
        <v>1337.6219999999998</v>
      </c>
      <c r="K14" s="322">
        <v>827.909</v>
      </c>
      <c r="L14" s="324">
        <f aca="true" t="shared" si="2" ref="L14:L30">SUM(H14:K14)</f>
        <v>2165.531</v>
      </c>
      <c r="M14" s="327">
        <f aca="true" t="shared" si="3" ref="M14:M30">IF(ISERROR(F14/L14-1),"         /0",(F14/L14-1))</f>
        <v>0.6384147814092713</v>
      </c>
      <c r="N14" s="321"/>
      <c r="O14" s="322"/>
      <c r="P14" s="323">
        <v>2748.0280000000002</v>
      </c>
      <c r="Q14" s="322">
        <v>800.01</v>
      </c>
      <c r="R14" s="324">
        <f aca="true" t="shared" si="4" ref="R14:R30">SUM(N14:Q14)</f>
        <v>3548.0380000000005</v>
      </c>
      <c r="S14" s="325">
        <f aca="true" t="shared" si="5" ref="S14:S30">R14/$R$9</f>
        <v>0.06547895850298839</v>
      </c>
      <c r="T14" s="326"/>
      <c r="U14" s="322"/>
      <c r="V14" s="323">
        <v>1337.6219999999998</v>
      </c>
      <c r="W14" s="322">
        <v>827.909</v>
      </c>
      <c r="X14" s="324">
        <f aca="true" t="shared" si="6" ref="X14:X30">SUM(T14:W14)</f>
        <v>2165.531</v>
      </c>
      <c r="Y14" s="328">
        <f aca="true" t="shared" si="7" ref="Y14:Y30">IF(ISERROR(R14/X14-1),"         /0",IF(R14/X14&gt;5,"  *  ",(R14/X14-1)))</f>
        <v>0.6384147814092713</v>
      </c>
    </row>
    <row r="15" spans="1:25" ht="19.5" customHeight="1">
      <c r="A15" s="369" t="s">
        <v>208</v>
      </c>
      <c r="B15" s="321">
        <v>0</v>
      </c>
      <c r="C15" s="322">
        <v>0</v>
      </c>
      <c r="D15" s="323">
        <v>1803.304</v>
      </c>
      <c r="E15" s="322">
        <v>426.781</v>
      </c>
      <c r="F15" s="324">
        <f t="shared" si="0"/>
        <v>2230.085</v>
      </c>
      <c r="G15" s="325">
        <f t="shared" si="1"/>
        <v>0.04115616664002383</v>
      </c>
      <c r="H15" s="326"/>
      <c r="I15" s="322"/>
      <c r="J15" s="323">
        <v>1257.341</v>
      </c>
      <c r="K15" s="322">
        <v>234.997</v>
      </c>
      <c r="L15" s="324">
        <f t="shared" si="2"/>
        <v>1492.338</v>
      </c>
      <c r="M15" s="327">
        <f t="shared" si="3"/>
        <v>0.4943565063678603</v>
      </c>
      <c r="N15" s="321"/>
      <c r="O15" s="322"/>
      <c r="P15" s="323">
        <v>1803.304</v>
      </c>
      <c r="Q15" s="322">
        <v>426.781</v>
      </c>
      <c r="R15" s="324">
        <f t="shared" si="4"/>
        <v>2230.085</v>
      </c>
      <c r="S15" s="325">
        <f t="shared" si="5"/>
        <v>0.04115616664002383</v>
      </c>
      <c r="T15" s="326"/>
      <c r="U15" s="322"/>
      <c r="V15" s="323">
        <v>1257.341</v>
      </c>
      <c r="W15" s="322">
        <v>234.997</v>
      </c>
      <c r="X15" s="324">
        <f t="shared" si="6"/>
        <v>1492.338</v>
      </c>
      <c r="Y15" s="328">
        <f t="shared" si="7"/>
        <v>0.4943565063678603</v>
      </c>
    </row>
    <row r="16" spans="1:25" ht="19.5" customHeight="1">
      <c r="A16" s="369" t="s">
        <v>179</v>
      </c>
      <c r="B16" s="321">
        <v>118.951</v>
      </c>
      <c r="C16" s="322">
        <v>46.071</v>
      </c>
      <c r="D16" s="323">
        <v>1594.926</v>
      </c>
      <c r="E16" s="322">
        <v>341.79900000000004</v>
      </c>
      <c r="F16" s="324">
        <f t="shared" si="0"/>
        <v>2101.747</v>
      </c>
      <c r="G16" s="325">
        <f t="shared" si="1"/>
        <v>0.03878769184455756</v>
      </c>
      <c r="H16" s="326">
        <v>32.919</v>
      </c>
      <c r="I16" s="322">
        <v>19.906</v>
      </c>
      <c r="J16" s="323"/>
      <c r="K16" s="322"/>
      <c r="L16" s="324">
        <f t="shared" si="2"/>
        <v>52.824999999999996</v>
      </c>
      <c r="M16" s="327">
        <f t="shared" si="3"/>
        <v>38.7869758637009</v>
      </c>
      <c r="N16" s="321">
        <v>118.951</v>
      </c>
      <c r="O16" s="322">
        <v>46.071</v>
      </c>
      <c r="P16" s="323">
        <v>1594.926</v>
      </c>
      <c r="Q16" s="322">
        <v>341.79900000000004</v>
      </c>
      <c r="R16" s="324">
        <f t="shared" si="4"/>
        <v>2101.747</v>
      </c>
      <c r="S16" s="325">
        <f t="shared" si="5"/>
        <v>0.03878769184455756</v>
      </c>
      <c r="T16" s="326">
        <v>32.919</v>
      </c>
      <c r="U16" s="322">
        <v>19.906</v>
      </c>
      <c r="V16" s="323"/>
      <c r="W16" s="322"/>
      <c r="X16" s="324">
        <f t="shared" si="6"/>
        <v>52.824999999999996</v>
      </c>
      <c r="Y16" s="328" t="str">
        <f t="shared" si="7"/>
        <v>  *  </v>
      </c>
    </row>
    <row r="17" spans="1:25" ht="19.5" customHeight="1">
      <c r="A17" s="369" t="s">
        <v>209</v>
      </c>
      <c r="B17" s="321">
        <v>1769.111</v>
      </c>
      <c r="C17" s="322">
        <v>231.781</v>
      </c>
      <c r="D17" s="323">
        <v>0</v>
      </c>
      <c r="E17" s="322">
        <v>6.826</v>
      </c>
      <c r="F17" s="324">
        <f t="shared" si="0"/>
        <v>2007.718</v>
      </c>
      <c r="G17" s="325">
        <f t="shared" si="1"/>
        <v>0.03705238884355321</v>
      </c>
      <c r="H17" s="326">
        <v>1541.938</v>
      </c>
      <c r="I17" s="322">
        <v>300.433</v>
      </c>
      <c r="J17" s="323"/>
      <c r="K17" s="322"/>
      <c r="L17" s="324">
        <f t="shared" si="2"/>
        <v>1842.371</v>
      </c>
      <c r="M17" s="327">
        <f t="shared" si="3"/>
        <v>0.0897468533753516</v>
      </c>
      <c r="N17" s="321">
        <v>1769.111</v>
      </c>
      <c r="O17" s="322">
        <v>231.781</v>
      </c>
      <c r="P17" s="323"/>
      <c r="Q17" s="322">
        <v>6.826</v>
      </c>
      <c r="R17" s="324">
        <f t="shared" si="4"/>
        <v>2007.718</v>
      </c>
      <c r="S17" s="325">
        <f t="shared" si="5"/>
        <v>0.03705238884355321</v>
      </c>
      <c r="T17" s="326">
        <v>1541.938</v>
      </c>
      <c r="U17" s="322">
        <v>300.433</v>
      </c>
      <c r="V17" s="323"/>
      <c r="W17" s="322"/>
      <c r="X17" s="324">
        <f t="shared" si="6"/>
        <v>1842.371</v>
      </c>
      <c r="Y17" s="328">
        <f t="shared" si="7"/>
        <v>0.0897468533753516</v>
      </c>
    </row>
    <row r="18" spans="1:25" ht="19.5" customHeight="1">
      <c r="A18" s="369" t="s">
        <v>210</v>
      </c>
      <c r="B18" s="321">
        <v>952.6999999999999</v>
      </c>
      <c r="C18" s="322">
        <v>482.90999999999997</v>
      </c>
      <c r="D18" s="323">
        <v>0</v>
      </c>
      <c r="E18" s="322">
        <v>0</v>
      </c>
      <c r="F18" s="324">
        <f>SUM(B18:E18)</f>
        <v>1435.61</v>
      </c>
      <c r="G18" s="325">
        <f>F18/$F$9</f>
        <v>0.026494149052652523</v>
      </c>
      <c r="H18" s="326"/>
      <c r="I18" s="322"/>
      <c r="J18" s="323"/>
      <c r="K18" s="322"/>
      <c r="L18" s="324">
        <f>SUM(H18:K18)</f>
        <v>0</v>
      </c>
      <c r="M18" s="327" t="str">
        <f>IF(ISERROR(F18/L18-1),"         /0",(F18/L18-1))</f>
        <v>         /0</v>
      </c>
      <c r="N18" s="321">
        <v>952.6999999999999</v>
      </c>
      <c r="O18" s="322">
        <v>482.90999999999997</v>
      </c>
      <c r="P18" s="323"/>
      <c r="Q18" s="322"/>
      <c r="R18" s="324">
        <f>SUM(N18:Q18)</f>
        <v>1435.61</v>
      </c>
      <c r="S18" s="325">
        <f>R18/$R$9</f>
        <v>0.026494149052652523</v>
      </c>
      <c r="T18" s="326"/>
      <c r="U18" s="322"/>
      <c r="V18" s="323"/>
      <c r="W18" s="322"/>
      <c r="X18" s="324">
        <f>SUM(T18:W18)</f>
        <v>0</v>
      </c>
      <c r="Y18" s="328" t="str">
        <f>IF(ISERROR(R18/X18-1),"         /0",IF(R18/X18&gt;5,"  *  ",(R18/X18-1)))</f>
        <v>         /0</v>
      </c>
    </row>
    <row r="19" spans="1:25" ht="19.5" customHeight="1">
      <c r="A19" s="369" t="s">
        <v>174</v>
      </c>
      <c r="B19" s="321">
        <v>254.058</v>
      </c>
      <c r="C19" s="322">
        <v>196.125</v>
      </c>
      <c r="D19" s="323">
        <v>661.199</v>
      </c>
      <c r="E19" s="322">
        <v>269.618</v>
      </c>
      <c r="F19" s="324">
        <f>SUM(B19:E19)</f>
        <v>1381</v>
      </c>
      <c r="G19" s="325">
        <f>F19/$F$9</f>
        <v>0.02548632277687752</v>
      </c>
      <c r="H19" s="326">
        <v>563.0070000000001</v>
      </c>
      <c r="I19" s="322">
        <v>446.66799999999995</v>
      </c>
      <c r="J19" s="323"/>
      <c r="K19" s="322"/>
      <c r="L19" s="324">
        <f>SUM(H19:K19)</f>
        <v>1009.675</v>
      </c>
      <c r="M19" s="327">
        <f>IF(ISERROR(F19/L19-1),"         /0",(F19/L19-1))</f>
        <v>0.36776685567137957</v>
      </c>
      <c r="N19" s="321">
        <v>254.058</v>
      </c>
      <c r="O19" s="322">
        <v>196.125</v>
      </c>
      <c r="P19" s="323">
        <v>661.199</v>
      </c>
      <c r="Q19" s="322">
        <v>269.618</v>
      </c>
      <c r="R19" s="324">
        <f>SUM(N19:Q19)</f>
        <v>1381</v>
      </c>
      <c r="S19" s="325">
        <f>R19/$R$9</f>
        <v>0.02548632277687752</v>
      </c>
      <c r="T19" s="326">
        <v>563.0070000000001</v>
      </c>
      <c r="U19" s="322">
        <v>446.66799999999995</v>
      </c>
      <c r="V19" s="323"/>
      <c r="W19" s="322"/>
      <c r="X19" s="324">
        <f>SUM(T19:W19)</f>
        <v>1009.675</v>
      </c>
      <c r="Y19" s="328">
        <f>IF(ISERROR(R19/X19-1),"         /0",IF(R19/X19&gt;5,"  *  ",(R19/X19-1)))</f>
        <v>0.36776685567137957</v>
      </c>
    </row>
    <row r="20" spans="1:25" ht="19.5" customHeight="1">
      <c r="A20" s="369" t="s">
        <v>211</v>
      </c>
      <c r="B20" s="321">
        <v>1253.02</v>
      </c>
      <c r="C20" s="322">
        <v>76.316</v>
      </c>
      <c r="D20" s="323">
        <v>0</v>
      </c>
      <c r="E20" s="322">
        <v>0</v>
      </c>
      <c r="F20" s="324">
        <f>SUM(B20:E20)</f>
        <v>1329.336</v>
      </c>
      <c r="G20" s="325">
        <f>F20/$F$9</f>
        <v>0.024532864862362967</v>
      </c>
      <c r="H20" s="326">
        <v>1107.573</v>
      </c>
      <c r="I20" s="322">
        <v>60.974000000000004</v>
      </c>
      <c r="J20" s="323"/>
      <c r="K20" s="322"/>
      <c r="L20" s="324">
        <f>SUM(H20:K20)</f>
        <v>1168.547</v>
      </c>
      <c r="M20" s="327">
        <f>IF(ISERROR(F20/L20-1),"         /0",(F20/L20-1))</f>
        <v>0.13759737520185333</v>
      </c>
      <c r="N20" s="321">
        <v>1253.02</v>
      </c>
      <c r="O20" s="322">
        <v>76.316</v>
      </c>
      <c r="P20" s="323"/>
      <c r="Q20" s="322"/>
      <c r="R20" s="324">
        <f>SUM(N20:Q20)</f>
        <v>1329.336</v>
      </c>
      <c r="S20" s="325">
        <f>R20/$R$9</f>
        <v>0.024532864862362967</v>
      </c>
      <c r="T20" s="326">
        <v>1107.573</v>
      </c>
      <c r="U20" s="322">
        <v>60.974000000000004</v>
      </c>
      <c r="V20" s="323"/>
      <c r="W20" s="322"/>
      <c r="X20" s="324">
        <f>SUM(T20:W20)</f>
        <v>1168.547</v>
      </c>
      <c r="Y20" s="328">
        <f>IF(ISERROR(R20/X20-1),"         /0",IF(R20/X20&gt;5,"  *  ",(R20/X20-1)))</f>
        <v>0.13759737520185333</v>
      </c>
    </row>
    <row r="21" spans="1:25" ht="19.5" customHeight="1">
      <c r="A21" s="369" t="s">
        <v>212</v>
      </c>
      <c r="B21" s="321">
        <v>920.3420000000001</v>
      </c>
      <c r="C21" s="322">
        <v>367.817</v>
      </c>
      <c r="D21" s="323">
        <v>0</v>
      </c>
      <c r="E21" s="322">
        <v>0</v>
      </c>
      <c r="F21" s="324">
        <f>SUM(B21:E21)</f>
        <v>1288.159</v>
      </c>
      <c r="G21" s="325">
        <f>F21/$F$9</f>
        <v>0.023772944288153346</v>
      </c>
      <c r="H21" s="326">
        <v>813.0860000000001</v>
      </c>
      <c r="I21" s="322">
        <v>308.667</v>
      </c>
      <c r="J21" s="323">
        <v>85.94</v>
      </c>
      <c r="K21" s="322">
        <v>22.25</v>
      </c>
      <c r="L21" s="324">
        <f>SUM(H21:K21)</f>
        <v>1229.9430000000002</v>
      </c>
      <c r="M21" s="327">
        <f>IF(ISERROR(F21/L21-1),"         /0",(F21/L21-1))</f>
        <v>0.047332274747691416</v>
      </c>
      <c r="N21" s="321">
        <v>920.3420000000001</v>
      </c>
      <c r="O21" s="322">
        <v>367.817</v>
      </c>
      <c r="P21" s="323"/>
      <c r="Q21" s="322"/>
      <c r="R21" s="324">
        <f>SUM(N21:Q21)</f>
        <v>1288.159</v>
      </c>
      <c r="S21" s="325">
        <f>R21/$R$9</f>
        <v>0.023772944288153346</v>
      </c>
      <c r="T21" s="326">
        <v>813.0860000000001</v>
      </c>
      <c r="U21" s="322">
        <v>308.667</v>
      </c>
      <c r="V21" s="323">
        <v>85.94</v>
      </c>
      <c r="W21" s="322">
        <v>22.25</v>
      </c>
      <c r="X21" s="324">
        <f>SUM(T21:W21)</f>
        <v>1229.9430000000002</v>
      </c>
      <c r="Y21" s="328">
        <f>IF(ISERROR(R21/X21-1),"         /0",IF(R21/X21&gt;5,"  *  ",(R21/X21-1)))</f>
        <v>0.047332274747691416</v>
      </c>
    </row>
    <row r="22" spans="1:25" ht="19.5" customHeight="1">
      <c r="A22" s="369" t="s">
        <v>213</v>
      </c>
      <c r="B22" s="321">
        <v>0</v>
      </c>
      <c r="C22" s="322">
        <v>0</v>
      </c>
      <c r="D22" s="323">
        <v>1282.607</v>
      </c>
      <c r="E22" s="322">
        <v>0</v>
      </c>
      <c r="F22" s="324">
        <f t="shared" si="0"/>
        <v>1282.607</v>
      </c>
      <c r="G22" s="325">
        <f t="shared" si="1"/>
        <v>0.023670482257699164</v>
      </c>
      <c r="H22" s="326"/>
      <c r="I22" s="322"/>
      <c r="J22" s="323">
        <v>577.137</v>
      </c>
      <c r="K22" s="322">
        <v>183.127</v>
      </c>
      <c r="L22" s="324">
        <f t="shared" si="2"/>
        <v>760.2639999999999</v>
      </c>
      <c r="M22" s="327">
        <f t="shared" si="3"/>
        <v>0.6870547599254997</v>
      </c>
      <c r="N22" s="321"/>
      <c r="O22" s="322"/>
      <c r="P22" s="323">
        <v>1282.607</v>
      </c>
      <c r="Q22" s="322"/>
      <c r="R22" s="324">
        <f t="shared" si="4"/>
        <v>1282.607</v>
      </c>
      <c r="S22" s="325">
        <f t="shared" si="5"/>
        <v>0.023670482257699164</v>
      </c>
      <c r="T22" s="326"/>
      <c r="U22" s="322"/>
      <c r="V22" s="323">
        <v>577.137</v>
      </c>
      <c r="W22" s="322">
        <v>183.127</v>
      </c>
      <c r="X22" s="324">
        <f t="shared" si="6"/>
        <v>760.2639999999999</v>
      </c>
      <c r="Y22" s="328">
        <f t="shared" si="7"/>
        <v>0.6870547599254997</v>
      </c>
    </row>
    <row r="23" spans="1:25" ht="19.5" customHeight="1">
      <c r="A23" s="369" t="s">
        <v>184</v>
      </c>
      <c r="B23" s="321">
        <v>312.919</v>
      </c>
      <c r="C23" s="322">
        <v>606.5250000000001</v>
      </c>
      <c r="D23" s="323">
        <v>0</v>
      </c>
      <c r="E23" s="322">
        <v>0</v>
      </c>
      <c r="F23" s="324">
        <f t="shared" si="0"/>
        <v>919.4440000000001</v>
      </c>
      <c r="G23" s="325">
        <f t="shared" si="1"/>
        <v>0.01696831756644705</v>
      </c>
      <c r="H23" s="326">
        <v>214.046</v>
      </c>
      <c r="I23" s="322">
        <v>368.107</v>
      </c>
      <c r="J23" s="323"/>
      <c r="K23" s="322"/>
      <c r="L23" s="324">
        <f t="shared" si="2"/>
        <v>582.153</v>
      </c>
      <c r="M23" s="327">
        <f t="shared" si="3"/>
        <v>0.5793854880074483</v>
      </c>
      <c r="N23" s="321">
        <v>312.919</v>
      </c>
      <c r="O23" s="322">
        <v>606.5250000000001</v>
      </c>
      <c r="P23" s="323"/>
      <c r="Q23" s="322"/>
      <c r="R23" s="324">
        <f t="shared" si="4"/>
        <v>919.4440000000001</v>
      </c>
      <c r="S23" s="325">
        <f t="shared" si="5"/>
        <v>0.01696831756644705</v>
      </c>
      <c r="T23" s="326">
        <v>214.046</v>
      </c>
      <c r="U23" s="322">
        <v>368.107</v>
      </c>
      <c r="V23" s="323"/>
      <c r="W23" s="322"/>
      <c r="X23" s="324">
        <f t="shared" si="6"/>
        <v>582.153</v>
      </c>
      <c r="Y23" s="328">
        <f t="shared" si="7"/>
        <v>0.5793854880074483</v>
      </c>
    </row>
    <row r="24" spans="1:25" ht="19.5" customHeight="1">
      <c r="A24" s="369" t="s">
        <v>214</v>
      </c>
      <c r="B24" s="321">
        <v>766.385</v>
      </c>
      <c r="C24" s="322">
        <v>38.739</v>
      </c>
      <c r="D24" s="323">
        <v>0</v>
      </c>
      <c r="E24" s="322">
        <v>0</v>
      </c>
      <c r="F24" s="324">
        <f>SUM(B24:E24)</f>
        <v>805.124</v>
      </c>
      <c r="G24" s="325">
        <f>F24/$F$9</f>
        <v>0.014858544633896261</v>
      </c>
      <c r="H24" s="326">
        <v>594.356</v>
      </c>
      <c r="I24" s="322">
        <v>94.819</v>
      </c>
      <c r="J24" s="323"/>
      <c r="K24" s="322"/>
      <c r="L24" s="324">
        <f>SUM(H24:K24)</f>
        <v>689.175</v>
      </c>
      <c r="M24" s="327">
        <f>IF(ISERROR(F24/L24-1),"         /0",(F24/L24-1))</f>
        <v>0.16824318932056448</v>
      </c>
      <c r="N24" s="321">
        <v>766.385</v>
      </c>
      <c r="O24" s="322">
        <v>38.739</v>
      </c>
      <c r="P24" s="323"/>
      <c r="Q24" s="322"/>
      <c r="R24" s="324">
        <f>SUM(N24:Q24)</f>
        <v>805.124</v>
      </c>
      <c r="S24" s="325">
        <f>R24/$R$9</f>
        <v>0.014858544633896261</v>
      </c>
      <c r="T24" s="326">
        <v>594.356</v>
      </c>
      <c r="U24" s="322">
        <v>94.819</v>
      </c>
      <c r="V24" s="323"/>
      <c r="W24" s="322"/>
      <c r="X24" s="324">
        <f>SUM(T24:W24)</f>
        <v>689.175</v>
      </c>
      <c r="Y24" s="328">
        <f>IF(ISERROR(R24/X24-1),"         /0",IF(R24/X24&gt;5,"  *  ",(R24/X24-1)))</f>
        <v>0.16824318932056448</v>
      </c>
    </row>
    <row r="25" spans="1:25" ht="19.5" customHeight="1">
      <c r="A25" s="369" t="s">
        <v>215</v>
      </c>
      <c r="B25" s="321">
        <v>0</v>
      </c>
      <c r="C25" s="322">
        <v>0</v>
      </c>
      <c r="D25" s="323">
        <v>537.861</v>
      </c>
      <c r="E25" s="322">
        <v>234.601</v>
      </c>
      <c r="F25" s="324">
        <f>SUM(B25:E25)</f>
        <v>772.462</v>
      </c>
      <c r="G25" s="325">
        <f>F25/$F$9</f>
        <v>0.014255768186004608</v>
      </c>
      <c r="H25" s="326"/>
      <c r="I25" s="322"/>
      <c r="J25" s="323">
        <v>583.673</v>
      </c>
      <c r="K25" s="322">
        <v>73.855</v>
      </c>
      <c r="L25" s="324">
        <f>SUM(H25:K25)</f>
        <v>657.528</v>
      </c>
      <c r="M25" s="327">
        <f>IF(ISERROR(F25/L25-1),"         /0",(F25/L25-1))</f>
        <v>0.17479711890596294</v>
      </c>
      <c r="N25" s="321"/>
      <c r="O25" s="322"/>
      <c r="P25" s="323">
        <v>537.861</v>
      </c>
      <c r="Q25" s="322">
        <v>234.601</v>
      </c>
      <c r="R25" s="324">
        <f>SUM(N25:Q25)</f>
        <v>772.462</v>
      </c>
      <c r="S25" s="325">
        <f>R25/$R$9</f>
        <v>0.014255768186004608</v>
      </c>
      <c r="T25" s="326"/>
      <c r="U25" s="322"/>
      <c r="V25" s="323">
        <v>583.673</v>
      </c>
      <c r="W25" s="322">
        <v>73.855</v>
      </c>
      <c r="X25" s="324">
        <f>SUM(T25:W25)</f>
        <v>657.528</v>
      </c>
      <c r="Y25" s="328">
        <f>IF(ISERROR(R25/X25-1),"         /0",IF(R25/X25&gt;5,"  *  ",(R25/X25-1)))</f>
        <v>0.17479711890596294</v>
      </c>
    </row>
    <row r="26" spans="1:25" ht="19.5" customHeight="1">
      <c r="A26" s="369" t="s">
        <v>202</v>
      </c>
      <c r="B26" s="321">
        <v>0</v>
      </c>
      <c r="C26" s="322">
        <v>0</v>
      </c>
      <c r="D26" s="323">
        <v>573.3710000000001</v>
      </c>
      <c r="E26" s="322">
        <v>143.774</v>
      </c>
      <c r="F26" s="324">
        <f>SUM(B26:E26)</f>
        <v>717.1450000000001</v>
      </c>
      <c r="G26" s="325">
        <f>F26/$F$9</f>
        <v>0.013234894241726164</v>
      </c>
      <c r="H26" s="326">
        <v>0</v>
      </c>
      <c r="I26" s="322">
        <v>0</v>
      </c>
      <c r="J26" s="323">
        <v>331.147</v>
      </c>
      <c r="K26" s="322">
        <v>79.55699999999999</v>
      </c>
      <c r="L26" s="324">
        <f>SUM(H26:K26)</f>
        <v>410.70399999999995</v>
      </c>
      <c r="M26" s="327">
        <f>IF(ISERROR(F26/L26-1),"         /0",(F26/L26-1))</f>
        <v>0.7461359032295769</v>
      </c>
      <c r="N26" s="321">
        <v>0</v>
      </c>
      <c r="O26" s="322">
        <v>0</v>
      </c>
      <c r="P26" s="323">
        <v>573.3710000000001</v>
      </c>
      <c r="Q26" s="322">
        <v>143.774</v>
      </c>
      <c r="R26" s="324">
        <f>SUM(N26:Q26)</f>
        <v>717.1450000000001</v>
      </c>
      <c r="S26" s="325">
        <f>R26/$R$9</f>
        <v>0.013234894241726164</v>
      </c>
      <c r="T26" s="326">
        <v>0</v>
      </c>
      <c r="U26" s="322">
        <v>0</v>
      </c>
      <c r="V26" s="323">
        <v>331.147</v>
      </c>
      <c r="W26" s="322">
        <v>79.55699999999999</v>
      </c>
      <c r="X26" s="324">
        <f>SUM(T26:W26)</f>
        <v>410.70399999999995</v>
      </c>
      <c r="Y26" s="328">
        <f>IF(ISERROR(R26/X26-1),"         /0",IF(R26/X26&gt;5,"  *  ",(R26/X26-1)))</f>
        <v>0.7461359032295769</v>
      </c>
    </row>
    <row r="27" spans="1:25" ht="19.5" customHeight="1">
      <c r="A27" s="369" t="s">
        <v>216</v>
      </c>
      <c r="B27" s="321">
        <v>0</v>
      </c>
      <c r="C27" s="322">
        <v>0</v>
      </c>
      <c r="D27" s="323">
        <v>389.371</v>
      </c>
      <c r="E27" s="322">
        <v>300.387</v>
      </c>
      <c r="F27" s="324">
        <f>SUM(B27:E27)</f>
        <v>689.758</v>
      </c>
      <c r="G27" s="325">
        <f>F27/$F$9</f>
        <v>0.012729467795751981</v>
      </c>
      <c r="H27" s="326"/>
      <c r="I27" s="322"/>
      <c r="J27" s="323">
        <v>391.375</v>
      </c>
      <c r="K27" s="322">
        <v>236.747</v>
      </c>
      <c r="L27" s="324">
        <f>SUM(H27:K27)</f>
        <v>628.1220000000001</v>
      </c>
      <c r="M27" s="327">
        <f>IF(ISERROR(F27/L27-1),"         /0",(F27/L27-1))</f>
        <v>0.09812743384247002</v>
      </c>
      <c r="N27" s="321"/>
      <c r="O27" s="322"/>
      <c r="P27" s="323">
        <v>389.371</v>
      </c>
      <c r="Q27" s="322">
        <v>300.387</v>
      </c>
      <c r="R27" s="324">
        <f>SUM(N27:Q27)</f>
        <v>689.758</v>
      </c>
      <c r="S27" s="325">
        <f>R27/$R$9</f>
        <v>0.012729467795751981</v>
      </c>
      <c r="T27" s="326"/>
      <c r="U27" s="322"/>
      <c r="V27" s="323">
        <v>391.375</v>
      </c>
      <c r="W27" s="322">
        <v>236.747</v>
      </c>
      <c r="X27" s="324">
        <f>SUM(T27:W27)</f>
        <v>628.1220000000001</v>
      </c>
      <c r="Y27" s="328">
        <f>IF(ISERROR(R27/X27-1),"         /0",IF(R27/X27&gt;5,"  *  ",(R27/X27-1)))</f>
        <v>0.09812743384247002</v>
      </c>
    </row>
    <row r="28" spans="1:25" ht="19.5" customHeight="1">
      <c r="A28" s="369" t="s">
        <v>217</v>
      </c>
      <c r="B28" s="321">
        <v>322.963</v>
      </c>
      <c r="C28" s="322">
        <v>333.648</v>
      </c>
      <c r="D28" s="323">
        <v>0</v>
      </c>
      <c r="E28" s="322">
        <v>0</v>
      </c>
      <c r="F28" s="324">
        <f>SUM(B28:E28)</f>
        <v>656.6110000000001</v>
      </c>
      <c r="G28" s="325">
        <f>F28/$F$9</f>
        <v>0.012117740684176922</v>
      </c>
      <c r="H28" s="326">
        <v>242.653</v>
      </c>
      <c r="I28" s="322">
        <v>317.769</v>
      </c>
      <c r="J28" s="323"/>
      <c r="K28" s="322"/>
      <c r="L28" s="324">
        <f>SUM(H28:K28)</f>
        <v>560.422</v>
      </c>
      <c r="M28" s="327">
        <f>IF(ISERROR(F28/L28-1),"         /0",(F28/L28-1))</f>
        <v>0.17163673089207787</v>
      </c>
      <c r="N28" s="321">
        <v>322.963</v>
      </c>
      <c r="O28" s="322">
        <v>333.648</v>
      </c>
      <c r="P28" s="323"/>
      <c r="Q28" s="322"/>
      <c r="R28" s="324">
        <f>SUM(N28:Q28)</f>
        <v>656.6110000000001</v>
      </c>
      <c r="S28" s="325">
        <f>R28/$R$9</f>
        <v>0.012117740684176922</v>
      </c>
      <c r="T28" s="326">
        <v>242.653</v>
      </c>
      <c r="U28" s="322">
        <v>317.769</v>
      </c>
      <c r="V28" s="323"/>
      <c r="W28" s="322"/>
      <c r="X28" s="324">
        <f>SUM(T28:W28)</f>
        <v>560.422</v>
      </c>
      <c r="Y28" s="328">
        <f>IF(ISERROR(R28/X28-1),"         /0",IF(R28/X28&gt;5,"  *  ",(R28/X28-1)))</f>
        <v>0.17163673089207787</v>
      </c>
    </row>
    <row r="29" spans="1:25" ht="19.5" customHeight="1">
      <c r="A29" s="369" t="s">
        <v>218</v>
      </c>
      <c r="B29" s="321">
        <v>0</v>
      </c>
      <c r="C29" s="322">
        <v>0</v>
      </c>
      <c r="D29" s="323">
        <v>538.4559999999999</v>
      </c>
      <c r="E29" s="322">
        <v>89.763</v>
      </c>
      <c r="F29" s="324">
        <f t="shared" si="0"/>
        <v>628.2189999999999</v>
      </c>
      <c r="G29" s="325">
        <f t="shared" si="1"/>
        <v>0.011593766986652583</v>
      </c>
      <c r="H29" s="326"/>
      <c r="I29" s="322"/>
      <c r="J29" s="323">
        <v>456.724</v>
      </c>
      <c r="K29" s="322">
        <v>115.866</v>
      </c>
      <c r="L29" s="324">
        <f t="shared" si="2"/>
        <v>572.59</v>
      </c>
      <c r="M29" s="327">
        <f t="shared" si="3"/>
        <v>0.097153285946314</v>
      </c>
      <c r="N29" s="321"/>
      <c r="O29" s="322"/>
      <c r="P29" s="323">
        <v>538.4559999999999</v>
      </c>
      <c r="Q29" s="322">
        <v>89.763</v>
      </c>
      <c r="R29" s="324">
        <f t="shared" si="4"/>
        <v>628.2189999999999</v>
      </c>
      <c r="S29" s="325">
        <f t="shared" si="5"/>
        <v>0.011593766986652583</v>
      </c>
      <c r="T29" s="326"/>
      <c r="U29" s="322"/>
      <c r="V29" s="323">
        <v>456.724</v>
      </c>
      <c r="W29" s="322">
        <v>115.866</v>
      </c>
      <c r="X29" s="324">
        <f t="shared" si="6"/>
        <v>572.59</v>
      </c>
      <c r="Y29" s="328">
        <f t="shared" si="7"/>
        <v>0.097153285946314</v>
      </c>
    </row>
    <row r="30" spans="1:25" ht="19.5" customHeight="1">
      <c r="A30" s="369" t="s">
        <v>185</v>
      </c>
      <c r="B30" s="321">
        <v>268.149</v>
      </c>
      <c r="C30" s="322">
        <v>266.077</v>
      </c>
      <c r="D30" s="323">
        <v>0</v>
      </c>
      <c r="E30" s="322">
        <v>0</v>
      </c>
      <c r="F30" s="324">
        <f t="shared" si="0"/>
        <v>534.226</v>
      </c>
      <c r="G30" s="325">
        <f t="shared" si="1"/>
        <v>0.009859128364808234</v>
      </c>
      <c r="H30" s="326">
        <v>184.20499999999998</v>
      </c>
      <c r="I30" s="322">
        <v>165.334</v>
      </c>
      <c r="J30" s="323"/>
      <c r="K30" s="322"/>
      <c r="L30" s="324">
        <f t="shared" si="2"/>
        <v>349.539</v>
      </c>
      <c r="M30" s="327">
        <f t="shared" si="3"/>
        <v>0.5283730856928699</v>
      </c>
      <c r="N30" s="321">
        <v>268.149</v>
      </c>
      <c r="O30" s="322">
        <v>266.077</v>
      </c>
      <c r="P30" s="323"/>
      <c r="Q30" s="322"/>
      <c r="R30" s="324">
        <f t="shared" si="4"/>
        <v>534.226</v>
      </c>
      <c r="S30" s="325">
        <f t="shared" si="5"/>
        <v>0.009859128364808234</v>
      </c>
      <c r="T30" s="326">
        <v>184.20499999999998</v>
      </c>
      <c r="U30" s="322">
        <v>165.334</v>
      </c>
      <c r="V30" s="323"/>
      <c r="W30" s="322"/>
      <c r="X30" s="324">
        <f t="shared" si="6"/>
        <v>349.539</v>
      </c>
      <c r="Y30" s="328">
        <f t="shared" si="7"/>
        <v>0.5283730856928699</v>
      </c>
    </row>
    <row r="31" spans="1:25" ht="19.5" customHeight="1">
      <c r="A31" s="369" t="s">
        <v>172</v>
      </c>
      <c r="B31" s="321">
        <v>314.096</v>
      </c>
      <c r="C31" s="322">
        <v>217.48499999999999</v>
      </c>
      <c r="D31" s="323">
        <v>0</v>
      </c>
      <c r="E31" s="322">
        <v>0</v>
      </c>
      <c r="F31" s="324">
        <f>SUM(B31:E31)</f>
        <v>531.581</v>
      </c>
      <c r="G31" s="325">
        <f>F31/$F$9</f>
        <v>0.009810314951524497</v>
      </c>
      <c r="H31" s="326">
        <v>205.461</v>
      </c>
      <c r="I31" s="322">
        <v>140.344</v>
      </c>
      <c r="J31" s="323"/>
      <c r="K31" s="322"/>
      <c r="L31" s="324">
        <f>SUM(H31:K31)</f>
        <v>345.805</v>
      </c>
      <c r="M31" s="327">
        <f aca="true" t="shared" si="8" ref="M31:M37">IF(ISERROR(F31/L31-1),"         /0",(F31/L31-1))</f>
        <v>0.5372276282876187</v>
      </c>
      <c r="N31" s="321">
        <v>314.096</v>
      </c>
      <c r="O31" s="322">
        <v>217.48499999999999</v>
      </c>
      <c r="P31" s="323"/>
      <c r="Q31" s="322"/>
      <c r="R31" s="324">
        <f>SUM(N31:Q31)</f>
        <v>531.581</v>
      </c>
      <c r="S31" s="325">
        <f>R31/$R$9</f>
        <v>0.009810314951524497</v>
      </c>
      <c r="T31" s="326">
        <v>205.461</v>
      </c>
      <c r="U31" s="322">
        <v>140.344</v>
      </c>
      <c r="V31" s="323"/>
      <c r="W31" s="322"/>
      <c r="X31" s="324">
        <f>SUM(T31:W31)</f>
        <v>345.805</v>
      </c>
      <c r="Y31" s="328">
        <f>IF(ISERROR(R31/X31-1),"         /0",IF(R31/X31&gt;5,"  *  ",(R31/X31-1)))</f>
        <v>0.5372276282876187</v>
      </c>
    </row>
    <row r="32" spans="1:25" ht="19.5" customHeight="1">
      <c r="A32" s="369" t="s">
        <v>219</v>
      </c>
      <c r="B32" s="321">
        <v>189.118</v>
      </c>
      <c r="C32" s="322">
        <v>287.851</v>
      </c>
      <c r="D32" s="323">
        <v>36.474</v>
      </c>
      <c r="E32" s="322">
        <v>0</v>
      </c>
      <c r="F32" s="324">
        <f aca="true" t="shared" si="9" ref="F32:F37">SUM(B32:E32)</f>
        <v>513.443</v>
      </c>
      <c r="G32" s="325">
        <f aca="true" t="shared" si="10" ref="G32:G37">F32/$F$9</f>
        <v>0.009475578584741726</v>
      </c>
      <c r="H32" s="326">
        <v>213.869</v>
      </c>
      <c r="I32" s="322">
        <v>257.242</v>
      </c>
      <c r="J32" s="323">
        <v>31.315</v>
      </c>
      <c r="K32" s="322"/>
      <c r="L32" s="324">
        <f aca="true" t="shared" si="11" ref="L32:L37">SUM(H32:K32)</f>
        <v>502.426</v>
      </c>
      <c r="M32" s="327">
        <f t="shared" si="8"/>
        <v>0.021927607249624836</v>
      </c>
      <c r="N32" s="321">
        <v>189.118</v>
      </c>
      <c r="O32" s="322">
        <v>287.851</v>
      </c>
      <c r="P32" s="323">
        <v>36.474</v>
      </c>
      <c r="Q32" s="322"/>
      <c r="R32" s="324">
        <f aca="true" t="shared" si="12" ref="R32:R37">SUM(N32:Q32)</f>
        <v>513.443</v>
      </c>
      <c r="S32" s="325">
        <f aca="true" t="shared" si="13" ref="S32:S37">R32/$R$9</f>
        <v>0.009475578584741726</v>
      </c>
      <c r="T32" s="326">
        <v>213.869</v>
      </c>
      <c r="U32" s="322">
        <v>257.242</v>
      </c>
      <c r="V32" s="323">
        <v>31.315</v>
      </c>
      <c r="W32" s="322"/>
      <c r="X32" s="324">
        <f aca="true" t="shared" si="14" ref="X32:X37">SUM(T32:W32)</f>
        <v>502.426</v>
      </c>
      <c r="Y32" s="328">
        <f aca="true" t="shared" si="15" ref="Y32:Y37">IF(ISERROR(R32/X32-1),"         /0",IF(R32/X32&gt;5,"  *  ",(R32/X32-1)))</f>
        <v>0.021927607249624836</v>
      </c>
    </row>
    <row r="33" spans="1:25" ht="19.5" customHeight="1">
      <c r="A33" s="369" t="s">
        <v>186</v>
      </c>
      <c r="B33" s="321">
        <v>193.08399999999997</v>
      </c>
      <c r="C33" s="322">
        <v>315.28800000000007</v>
      </c>
      <c r="D33" s="323">
        <v>0</v>
      </c>
      <c r="E33" s="322">
        <v>0</v>
      </c>
      <c r="F33" s="324">
        <f t="shared" si="9"/>
        <v>508.37200000000007</v>
      </c>
      <c r="G33" s="325">
        <f t="shared" si="10"/>
        <v>0.009381993398064286</v>
      </c>
      <c r="H33" s="326">
        <v>171.70199999999997</v>
      </c>
      <c r="I33" s="322">
        <v>299.652</v>
      </c>
      <c r="J33" s="323"/>
      <c r="K33" s="322"/>
      <c r="L33" s="324">
        <f t="shared" si="11"/>
        <v>471.3539999999999</v>
      </c>
      <c r="M33" s="327">
        <f t="shared" si="8"/>
        <v>0.07853545318380695</v>
      </c>
      <c r="N33" s="321">
        <v>193.08399999999997</v>
      </c>
      <c r="O33" s="322">
        <v>315.28800000000007</v>
      </c>
      <c r="P33" s="323"/>
      <c r="Q33" s="322"/>
      <c r="R33" s="324">
        <f t="shared" si="12"/>
        <v>508.37200000000007</v>
      </c>
      <c r="S33" s="325">
        <f t="shared" si="13"/>
        <v>0.009381993398064286</v>
      </c>
      <c r="T33" s="326">
        <v>171.70199999999997</v>
      </c>
      <c r="U33" s="322">
        <v>299.652</v>
      </c>
      <c r="V33" s="323"/>
      <c r="W33" s="322"/>
      <c r="X33" s="324">
        <f t="shared" si="14"/>
        <v>471.3539999999999</v>
      </c>
      <c r="Y33" s="328">
        <f t="shared" si="15"/>
        <v>0.07853545318380695</v>
      </c>
    </row>
    <row r="34" spans="1:25" ht="19.5" customHeight="1">
      <c r="A34" s="369" t="s">
        <v>164</v>
      </c>
      <c r="B34" s="321">
        <v>383.934</v>
      </c>
      <c r="C34" s="322">
        <v>103.51100000000001</v>
      </c>
      <c r="D34" s="323">
        <v>0.576</v>
      </c>
      <c r="E34" s="322">
        <v>0</v>
      </c>
      <c r="F34" s="324">
        <f t="shared" si="9"/>
        <v>488.0210000000001</v>
      </c>
      <c r="G34" s="325">
        <f t="shared" si="10"/>
        <v>0.009006416167917846</v>
      </c>
      <c r="H34" s="326">
        <v>265.904</v>
      </c>
      <c r="I34" s="322">
        <v>93.682</v>
      </c>
      <c r="J34" s="323"/>
      <c r="K34" s="322"/>
      <c r="L34" s="324">
        <f t="shared" si="11"/>
        <v>359.586</v>
      </c>
      <c r="M34" s="327">
        <f t="shared" si="8"/>
        <v>0.3571746397245723</v>
      </c>
      <c r="N34" s="321">
        <v>383.934</v>
      </c>
      <c r="O34" s="322">
        <v>103.51100000000001</v>
      </c>
      <c r="P34" s="323">
        <v>0.576</v>
      </c>
      <c r="Q34" s="322"/>
      <c r="R34" s="324">
        <f t="shared" si="12"/>
        <v>488.0210000000001</v>
      </c>
      <c r="S34" s="325">
        <f t="shared" si="13"/>
        <v>0.009006416167917846</v>
      </c>
      <c r="T34" s="326">
        <v>265.904</v>
      </c>
      <c r="U34" s="322">
        <v>93.682</v>
      </c>
      <c r="V34" s="323"/>
      <c r="W34" s="322"/>
      <c r="X34" s="324">
        <f t="shared" si="14"/>
        <v>359.586</v>
      </c>
      <c r="Y34" s="328">
        <f t="shared" si="15"/>
        <v>0.3571746397245723</v>
      </c>
    </row>
    <row r="35" spans="1:25" ht="19.5" customHeight="1">
      <c r="A35" s="369" t="s">
        <v>173</v>
      </c>
      <c r="B35" s="321">
        <v>251.39499999999998</v>
      </c>
      <c r="C35" s="322">
        <v>223.567</v>
      </c>
      <c r="D35" s="323">
        <v>0</v>
      </c>
      <c r="E35" s="322">
        <v>0</v>
      </c>
      <c r="F35" s="324">
        <f t="shared" si="9"/>
        <v>474.962</v>
      </c>
      <c r="G35" s="325">
        <f t="shared" si="10"/>
        <v>0.00876541262762585</v>
      </c>
      <c r="H35" s="326">
        <v>64.44200000000001</v>
      </c>
      <c r="I35" s="322">
        <v>47.321000000000005</v>
      </c>
      <c r="J35" s="323"/>
      <c r="K35" s="322"/>
      <c r="L35" s="324">
        <f t="shared" si="11"/>
        <v>111.763</v>
      </c>
      <c r="M35" s="327">
        <f t="shared" si="8"/>
        <v>3.249724864221611</v>
      </c>
      <c r="N35" s="321">
        <v>251.39499999999998</v>
      </c>
      <c r="O35" s="322">
        <v>223.567</v>
      </c>
      <c r="P35" s="323"/>
      <c r="Q35" s="322"/>
      <c r="R35" s="324">
        <f t="shared" si="12"/>
        <v>474.962</v>
      </c>
      <c r="S35" s="325">
        <f t="shared" si="13"/>
        <v>0.00876541262762585</v>
      </c>
      <c r="T35" s="326">
        <v>64.44200000000001</v>
      </c>
      <c r="U35" s="322">
        <v>47.321000000000005</v>
      </c>
      <c r="V35" s="323"/>
      <c r="W35" s="322"/>
      <c r="X35" s="324">
        <f t="shared" si="14"/>
        <v>111.763</v>
      </c>
      <c r="Y35" s="328">
        <f t="shared" si="15"/>
        <v>3.249724864221611</v>
      </c>
    </row>
    <row r="36" spans="1:25" ht="19.5" customHeight="1">
      <c r="A36" s="369" t="s">
        <v>220</v>
      </c>
      <c r="B36" s="321">
        <v>0</v>
      </c>
      <c r="C36" s="322">
        <v>0</v>
      </c>
      <c r="D36" s="323">
        <v>415.227</v>
      </c>
      <c r="E36" s="322">
        <v>59.713</v>
      </c>
      <c r="F36" s="324">
        <f t="shared" si="9"/>
        <v>474.94</v>
      </c>
      <c r="G36" s="325">
        <f t="shared" si="10"/>
        <v>0.008765006618139181</v>
      </c>
      <c r="H36" s="326"/>
      <c r="I36" s="322"/>
      <c r="J36" s="323">
        <v>505.575</v>
      </c>
      <c r="K36" s="322">
        <v>114.443</v>
      </c>
      <c r="L36" s="324">
        <f t="shared" si="11"/>
        <v>620.018</v>
      </c>
      <c r="M36" s="327">
        <f t="shared" si="8"/>
        <v>-0.2339899809360374</v>
      </c>
      <c r="N36" s="321"/>
      <c r="O36" s="322"/>
      <c r="P36" s="323">
        <v>415.227</v>
      </c>
      <c r="Q36" s="322">
        <v>59.713</v>
      </c>
      <c r="R36" s="324">
        <f t="shared" si="12"/>
        <v>474.94</v>
      </c>
      <c r="S36" s="325">
        <f t="shared" si="13"/>
        <v>0.008765006618139181</v>
      </c>
      <c r="T36" s="326"/>
      <c r="U36" s="322"/>
      <c r="V36" s="323">
        <v>505.575</v>
      </c>
      <c r="W36" s="322">
        <v>114.443</v>
      </c>
      <c r="X36" s="324">
        <f t="shared" si="14"/>
        <v>620.018</v>
      </c>
      <c r="Y36" s="328">
        <f t="shared" si="15"/>
        <v>-0.2339899809360374</v>
      </c>
    </row>
    <row r="37" spans="1:25" ht="19.5" customHeight="1">
      <c r="A37" s="369" t="s">
        <v>177</v>
      </c>
      <c r="B37" s="321">
        <v>93.837</v>
      </c>
      <c r="C37" s="322">
        <v>229.476</v>
      </c>
      <c r="D37" s="323">
        <v>0</v>
      </c>
      <c r="E37" s="322">
        <v>0</v>
      </c>
      <c r="F37" s="324">
        <f t="shared" si="9"/>
        <v>323.313</v>
      </c>
      <c r="G37" s="325">
        <f t="shared" si="10"/>
        <v>0.005966733871079364</v>
      </c>
      <c r="H37" s="326">
        <v>137.848</v>
      </c>
      <c r="I37" s="322">
        <v>225.942</v>
      </c>
      <c r="J37" s="323"/>
      <c r="K37" s="322"/>
      <c r="L37" s="324">
        <f t="shared" si="11"/>
        <v>363.79</v>
      </c>
      <c r="M37" s="327">
        <f t="shared" si="8"/>
        <v>-0.1112647406470767</v>
      </c>
      <c r="N37" s="321">
        <v>93.837</v>
      </c>
      <c r="O37" s="322">
        <v>229.476</v>
      </c>
      <c r="P37" s="323"/>
      <c r="Q37" s="322"/>
      <c r="R37" s="324">
        <f t="shared" si="12"/>
        <v>323.313</v>
      </c>
      <c r="S37" s="325">
        <f t="shared" si="13"/>
        <v>0.005966733871079364</v>
      </c>
      <c r="T37" s="326">
        <v>137.848</v>
      </c>
      <c r="U37" s="322">
        <v>225.942</v>
      </c>
      <c r="V37" s="323"/>
      <c r="W37" s="322"/>
      <c r="X37" s="324">
        <f t="shared" si="14"/>
        <v>363.79</v>
      </c>
      <c r="Y37" s="328">
        <f t="shared" si="15"/>
        <v>-0.1112647406470767</v>
      </c>
    </row>
    <row r="38" spans="1:25" ht="19.5" customHeight="1">
      <c r="A38" s="369" t="s">
        <v>197</v>
      </c>
      <c r="B38" s="321">
        <v>73.71400000000001</v>
      </c>
      <c r="C38" s="322">
        <v>218.32999999999998</v>
      </c>
      <c r="D38" s="323">
        <v>0</v>
      </c>
      <c r="E38" s="322">
        <v>0</v>
      </c>
      <c r="F38" s="324">
        <f aca="true" t="shared" si="16" ref="F38:F44">SUM(B38:E38)</f>
        <v>292.044</v>
      </c>
      <c r="G38" s="325">
        <f aca="true" t="shared" si="17" ref="G38:G44">F38/$F$9</f>
        <v>0.005389665205684589</v>
      </c>
      <c r="H38" s="326">
        <v>50.276</v>
      </c>
      <c r="I38" s="322">
        <v>253.435</v>
      </c>
      <c r="J38" s="323"/>
      <c r="K38" s="322"/>
      <c r="L38" s="324">
        <f aca="true" t="shared" si="18" ref="L38:L44">SUM(H38:K38)</f>
        <v>303.711</v>
      </c>
      <c r="M38" s="327">
        <f aca="true" t="shared" si="19" ref="M38:M44">IF(ISERROR(F38/L38-1),"         /0",(F38/L38-1))</f>
        <v>-0.03841480881495907</v>
      </c>
      <c r="N38" s="321">
        <v>73.71400000000001</v>
      </c>
      <c r="O38" s="322">
        <v>218.32999999999998</v>
      </c>
      <c r="P38" s="323"/>
      <c r="Q38" s="322"/>
      <c r="R38" s="324">
        <f aca="true" t="shared" si="20" ref="R38:R44">SUM(N38:Q38)</f>
        <v>292.044</v>
      </c>
      <c r="S38" s="325">
        <f aca="true" t="shared" si="21" ref="S38:S44">R38/$R$9</f>
        <v>0.005389665205684589</v>
      </c>
      <c r="T38" s="326">
        <v>50.276</v>
      </c>
      <c r="U38" s="322">
        <v>253.435</v>
      </c>
      <c r="V38" s="323"/>
      <c r="W38" s="322"/>
      <c r="X38" s="324">
        <f aca="true" t="shared" si="22" ref="X38:X44">SUM(T38:W38)</f>
        <v>303.711</v>
      </c>
      <c r="Y38" s="328">
        <f aca="true" t="shared" si="23" ref="Y38:Y44">IF(ISERROR(R38/X38-1),"         /0",IF(R38/X38&gt;5,"  *  ",(R38/X38-1)))</f>
        <v>-0.03841480881495907</v>
      </c>
    </row>
    <row r="39" spans="1:25" ht="19.5" customHeight="1">
      <c r="A39" s="369" t="s">
        <v>195</v>
      </c>
      <c r="B39" s="321">
        <v>13.733</v>
      </c>
      <c r="C39" s="322">
        <v>260.413</v>
      </c>
      <c r="D39" s="323">
        <v>0</v>
      </c>
      <c r="E39" s="322">
        <v>0</v>
      </c>
      <c r="F39" s="324">
        <f>SUM(B39:E39)</f>
        <v>274.146</v>
      </c>
      <c r="G39" s="325">
        <f>F39/$F$9</f>
        <v>0.005059358033301858</v>
      </c>
      <c r="H39" s="326">
        <v>8.51</v>
      </c>
      <c r="I39" s="322">
        <v>226.951</v>
      </c>
      <c r="J39" s="323"/>
      <c r="K39" s="322"/>
      <c r="L39" s="324">
        <f>SUM(H39:K39)</f>
        <v>235.46099999999998</v>
      </c>
      <c r="M39" s="327">
        <f>IF(ISERROR(F39/L39-1),"         /0",(F39/L39-1))</f>
        <v>0.1642947239670265</v>
      </c>
      <c r="N39" s="321">
        <v>13.733</v>
      </c>
      <c r="O39" s="322">
        <v>260.413</v>
      </c>
      <c r="P39" s="323"/>
      <c r="Q39" s="322"/>
      <c r="R39" s="324">
        <f>SUM(N39:Q39)</f>
        <v>274.146</v>
      </c>
      <c r="S39" s="325">
        <f>R39/$R$9</f>
        <v>0.005059358033301858</v>
      </c>
      <c r="T39" s="326">
        <v>8.51</v>
      </c>
      <c r="U39" s="322">
        <v>226.951</v>
      </c>
      <c r="V39" s="323"/>
      <c r="W39" s="322"/>
      <c r="X39" s="324">
        <f>SUM(T39:W39)</f>
        <v>235.46099999999998</v>
      </c>
      <c r="Y39" s="328">
        <f>IF(ISERROR(R39/X39-1),"         /0",IF(R39/X39&gt;5,"  *  ",(R39/X39-1)))</f>
        <v>0.1642947239670265</v>
      </c>
    </row>
    <row r="40" spans="1:25" ht="19.5" customHeight="1">
      <c r="A40" s="369" t="s">
        <v>194</v>
      </c>
      <c r="B40" s="321">
        <v>86.223</v>
      </c>
      <c r="C40" s="322">
        <v>156.711</v>
      </c>
      <c r="D40" s="323">
        <v>0</v>
      </c>
      <c r="E40" s="322">
        <v>0</v>
      </c>
      <c r="F40" s="324">
        <f t="shared" si="16"/>
        <v>242.93400000000003</v>
      </c>
      <c r="G40" s="325">
        <f t="shared" si="17"/>
        <v>0.004483341301577092</v>
      </c>
      <c r="H40" s="326">
        <v>43.6</v>
      </c>
      <c r="I40" s="322">
        <v>130.174</v>
      </c>
      <c r="J40" s="323"/>
      <c r="K40" s="322"/>
      <c r="L40" s="324">
        <f t="shared" si="18"/>
        <v>173.774</v>
      </c>
      <c r="M40" s="327">
        <f t="shared" si="19"/>
        <v>0.39798819155915166</v>
      </c>
      <c r="N40" s="321">
        <v>86.223</v>
      </c>
      <c r="O40" s="322">
        <v>156.711</v>
      </c>
      <c r="P40" s="323"/>
      <c r="Q40" s="322"/>
      <c r="R40" s="324">
        <f t="shared" si="20"/>
        <v>242.93400000000003</v>
      </c>
      <c r="S40" s="325">
        <f t="shared" si="21"/>
        <v>0.004483341301577092</v>
      </c>
      <c r="T40" s="326">
        <v>43.6</v>
      </c>
      <c r="U40" s="322">
        <v>130.174</v>
      </c>
      <c r="V40" s="323"/>
      <c r="W40" s="322"/>
      <c r="X40" s="324">
        <f t="shared" si="22"/>
        <v>173.774</v>
      </c>
      <c r="Y40" s="328">
        <f t="shared" si="23"/>
        <v>0.39798819155915166</v>
      </c>
    </row>
    <row r="41" spans="1:25" ht="19.5" customHeight="1">
      <c r="A41" s="369" t="s">
        <v>200</v>
      </c>
      <c r="B41" s="321">
        <v>119.415</v>
      </c>
      <c r="C41" s="322">
        <v>112.382</v>
      </c>
      <c r="D41" s="323">
        <v>0</v>
      </c>
      <c r="E41" s="322">
        <v>0</v>
      </c>
      <c r="F41" s="324">
        <f t="shared" si="16"/>
        <v>231.79700000000003</v>
      </c>
      <c r="G41" s="325">
        <f t="shared" si="17"/>
        <v>0.004277808226438725</v>
      </c>
      <c r="H41" s="326">
        <v>111.691</v>
      </c>
      <c r="I41" s="322">
        <v>111.03200000000001</v>
      </c>
      <c r="J41" s="323"/>
      <c r="K41" s="322"/>
      <c r="L41" s="324">
        <f t="shared" si="18"/>
        <v>222.723</v>
      </c>
      <c r="M41" s="327">
        <f t="shared" si="19"/>
        <v>0.040741189728945804</v>
      </c>
      <c r="N41" s="321">
        <v>119.415</v>
      </c>
      <c r="O41" s="322">
        <v>112.382</v>
      </c>
      <c r="P41" s="323"/>
      <c r="Q41" s="322"/>
      <c r="R41" s="324">
        <f t="shared" si="20"/>
        <v>231.79700000000003</v>
      </c>
      <c r="S41" s="325">
        <f t="shared" si="21"/>
        <v>0.004277808226438725</v>
      </c>
      <c r="T41" s="326">
        <v>111.691</v>
      </c>
      <c r="U41" s="322">
        <v>111.03200000000001</v>
      </c>
      <c r="V41" s="323"/>
      <c r="W41" s="322"/>
      <c r="X41" s="324">
        <f t="shared" si="22"/>
        <v>222.723</v>
      </c>
      <c r="Y41" s="328">
        <f t="shared" si="23"/>
        <v>0.040741189728945804</v>
      </c>
    </row>
    <row r="42" spans="1:25" ht="19.5" customHeight="1">
      <c r="A42" s="369" t="s">
        <v>196</v>
      </c>
      <c r="B42" s="321">
        <v>96.885</v>
      </c>
      <c r="C42" s="322">
        <v>101.085</v>
      </c>
      <c r="D42" s="323">
        <v>0</v>
      </c>
      <c r="E42" s="322">
        <v>0</v>
      </c>
      <c r="F42" s="324">
        <f t="shared" si="16"/>
        <v>197.97</v>
      </c>
      <c r="G42" s="325">
        <f t="shared" si="17"/>
        <v>0.0036535317307302266</v>
      </c>
      <c r="H42" s="326">
        <v>31.935</v>
      </c>
      <c r="I42" s="322">
        <v>70.549</v>
      </c>
      <c r="J42" s="323">
        <v>172.466</v>
      </c>
      <c r="K42" s="322">
        <v>64.739</v>
      </c>
      <c r="L42" s="324">
        <f t="shared" si="18"/>
        <v>339.6890000000001</v>
      </c>
      <c r="M42" s="327">
        <f t="shared" si="19"/>
        <v>-0.4172022055468386</v>
      </c>
      <c r="N42" s="321">
        <v>96.885</v>
      </c>
      <c r="O42" s="322">
        <v>101.085</v>
      </c>
      <c r="P42" s="323"/>
      <c r="Q42" s="322"/>
      <c r="R42" s="324">
        <f t="shared" si="20"/>
        <v>197.97</v>
      </c>
      <c r="S42" s="325">
        <f t="shared" si="21"/>
        <v>0.0036535317307302266</v>
      </c>
      <c r="T42" s="326">
        <v>31.935</v>
      </c>
      <c r="U42" s="322">
        <v>70.549</v>
      </c>
      <c r="V42" s="323">
        <v>172.466</v>
      </c>
      <c r="W42" s="322">
        <v>64.739</v>
      </c>
      <c r="X42" s="324">
        <f t="shared" si="22"/>
        <v>339.6890000000001</v>
      </c>
      <c r="Y42" s="328">
        <f t="shared" si="23"/>
        <v>-0.4172022055468386</v>
      </c>
    </row>
    <row r="43" spans="1:25" ht="19.5" customHeight="1">
      <c r="A43" s="369" t="s">
        <v>190</v>
      </c>
      <c r="B43" s="321">
        <v>117.038</v>
      </c>
      <c r="C43" s="322">
        <v>11.769</v>
      </c>
      <c r="D43" s="323">
        <v>0</v>
      </c>
      <c r="E43" s="322">
        <v>0</v>
      </c>
      <c r="F43" s="324">
        <f t="shared" si="16"/>
        <v>128.807</v>
      </c>
      <c r="G43" s="325">
        <f t="shared" si="17"/>
        <v>0.0023771301795229996</v>
      </c>
      <c r="H43" s="326">
        <v>49.932</v>
      </c>
      <c r="I43" s="322">
        <v>27.518000000000004</v>
      </c>
      <c r="J43" s="323"/>
      <c r="K43" s="322"/>
      <c r="L43" s="324">
        <f t="shared" si="18"/>
        <v>77.45</v>
      </c>
      <c r="M43" s="327">
        <f t="shared" si="19"/>
        <v>0.6630987734021947</v>
      </c>
      <c r="N43" s="321">
        <v>117.038</v>
      </c>
      <c r="O43" s="322">
        <v>11.769</v>
      </c>
      <c r="P43" s="323"/>
      <c r="Q43" s="322"/>
      <c r="R43" s="324">
        <f t="shared" si="20"/>
        <v>128.807</v>
      </c>
      <c r="S43" s="325">
        <f t="shared" si="21"/>
        <v>0.0023771301795229996</v>
      </c>
      <c r="T43" s="326">
        <v>49.932</v>
      </c>
      <c r="U43" s="322">
        <v>27.518000000000004</v>
      </c>
      <c r="V43" s="323"/>
      <c r="W43" s="322"/>
      <c r="X43" s="324">
        <f t="shared" si="22"/>
        <v>77.45</v>
      </c>
      <c r="Y43" s="328">
        <f t="shared" si="23"/>
        <v>0.6630987734021947</v>
      </c>
    </row>
    <row r="44" spans="1:25" ht="19.5" customHeight="1">
      <c r="A44" s="369" t="s">
        <v>178</v>
      </c>
      <c r="B44" s="321">
        <v>107.20000000000003</v>
      </c>
      <c r="C44" s="322">
        <v>15.663</v>
      </c>
      <c r="D44" s="323">
        <v>0</v>
      </c>
      <c r="E44" s="322">
        <v>0</v>
      </c>
      <c r="F44" s="324">
        <f t="shared" si="16"/>
        <v>122.86300000000003</v>
      </c>
      <c r="G44" s="325">
        <f t="shared" si="17"/>
        <v>0.002267433798215426</v>
      </c>
      <c r="H44" s="326">
        <v>45.965</v>
      </c>
      <c r="I44" s="322">
        <v>9.164</v>
      </c>
      <c r="J44" s="323"/>
      <c r="K44" s="322"/>
      <c r="L44" s="324">
        <f t="shared" si="18"/>
        <v>55.129000000000005</v>
      </c>
      <c r="M44" s="327">
        <f t="shared" si="19"/>
        <v>1.2286455404596497</v>
      </c>
      <c r="N44" s="321">
        <v>107.20000000000003</v>
      </c>
      <c r="O44" s="322">
        <v>15.663</v>
      </c>
      <c r="P44" s="323"/>
      <c r="Q44" s="322"/>
      <c r="R44" s="324">
        <f t="shared" si="20"/>
        <v>122.86300000000003</v>
      </c>
      <c r="S44" s="325">
        <f t="shared" si="21"/>
        <v>0.002267433798215426</v>
      </c>
      <c r="T44" s="326">
        <v>45.965</v>
      </c>
      <c r="U44" s="322">
        <v>9.164</v>
      </c>
      <c r="V44" s="323"/>
      <c r="W44" s="322"/>
      <c r="X44" s="324">
        <f t="shared" si="22"/>
        <v>55.129000000000005</v>
      </c>
      <c r="Y44" s="328">
        <f t="shared" si="23"/>
        <v>1.2286455404596497</v>
      </c>
    </row>
    <row r="45" spans="1:25" ht="19.5" customHeight="1">
      <c r="A45" s="369" t="s">
        <v>191</v>
      </c>
      <c r="B45" s="321">
        <v>96.053</v>
      </c>
      <c r="C45" s="322">
        <v>15.673</v>
      </c>
      <c r="D45" s="323">
        <v>0</v>
      </c>
      <c r="E45" s="322">
        <v>0</v>
      </c>
      <c r="F45" s="324">
        <f aca="true" t="shared" si="24" ref="F45:F50">SUM(B45:E45)</f>
        <v>111.726</v>
      </c>
      <c r="G45" s="325">
        <f aca="true" t="shared" si="25" ref="G45:G50">F45/$F$9</f>
        <v>0.0020619007230770585</v>
      </c>
      <c r="H45" s="326">
        <v>53.026</v>
      </c>
      <c r="I45" s="322">
        <v>6.53</v>
      </c>
      <c r="J45" s="323"/>
      <c r="K45" s="322"/>
      <c r="L45" s="324">
        <f aca="true" t="shared" si="26" ref="L45:L50">SUM(H45:K45)</f>
        <v>59.556000000000004</v>
      </c>
      <c r="M45" s="327">
        <f aca="true" t="shared" si="27" ref="M45:M50">IF(ISERROR(F45/L45-1),"         /0",(F45/L45-1))</f>
        <v>0.8759822687890386</v>
      </c>
      <c r="N45" s="321">
        <v>96.053</v>
      </c>
      <c r="O45" s="322">
        <v>15.673</v>
      </c>
      <c r="P45" s="323"/>
      <c r="Q45" s="322"/>
      <c r="R45" s="324">
        <f aca="true" t="shared" si="28" ref="R45:R50">SUM(N45:Q45)</f>
        <v>111.726</v>
      </c>
      <c r="S45" s="325">
        <f aca="true" t="shared" si="29" ref="S45:S50">R45/$R$9</f>
        <v>0.0020619007230770585</v>
      </c>
      <c r="T45" s="326">
        <v>53.026</v>
      </c>
      <c r="U45" s="322">
        <v>6.53</v>
      </c>
      <c r="V45" s="323"/>
      <c r="W45" s="322"/>
      <c r="X45" s="324">
        <f aca="true" t="shared" si="30" ref="X45:X50">SUM(T45:W45)</f>
        <v>59.556000000000004</v>
      </c>
      <c r="Y45" s="328">
        <f aca="true" t="shared" si="31" ref="Y45:Y50">IF(ISERROR(R45/X45-1),"         /0",IF(R45/X45&gt;5,"  *  ",(R45/X45-1)))</f>
        <v>0.8759822687890386</v>
      </c>
    </row>
    <row r="46" spans="1:25" ht="19.5" customHeight="1">
      <c r="A46" s="369" t="s">
        <v>181</v>
      </c>
      <c r="B46" s="321">
        <v>85.515</v>
      </c>
      <c r="C46" s="322">
        <v>12.184</v>
      </c>
      <c r="D46" s="323">
        <v>0</v>
      </c>
      <c r="E46" s="322">
        <v>0</v>
      </c>
      <c r="F46" s="324">
        <f t="shared" si="24"/>
        <v>97.699</v>
      </c>
      <c r="G46" s="325">
        <f t="shared" si="25"/>
        <v>0.0018030327653715836</v>
      </c>
      <c r="H46" s="326">
        <v>54.862</v>
      </c>
      <c r="I46" s="322">
        <v>9.759</v>
      </c>
      <c r="J46" s="323"/>
      <c r="K46" s="322"/>
      <c r="L46" s="324">
        <f t="shared" si="26"/>
        <v>64.62100000000001</v>
      </c>
      <c r="M46" s="327">
        <f t="shared" si="27"/>
        <v>0.5118769440274831</v>
      </c>
      <c r="N46" s="321">
        <v>85.515</v>
      </c>
      <c r="O46" s="322">
        <v>12.184</v>
      </c>
      <c r="P46" s="323"/>
      <c r="Q46" s="322"/>
      <c r="R46" s="324">
        <f t="shared" si="28"/>
        <v>97.699</v>
      </c>
      <c r="S46" s="325">
        <f t="shared" si="29"/>
        <v>0.0018030327653715836</v>
      </c>
      <c r="T46" s="326">
        <v>54.862</v>
      </c>
      <c r="U46" s="322">
        <v>9.759</v>
      </c>
      <c r="V46" s="323"/>
      <c r="W46" s="322"/>
      <c r="X46" s="324">
        <f t="shared" si="30"/>
        <v>64.62100000000001</v>
      </c>
      <c r="Y46" s="328">
        <f t="shared" si="31"/>
        <v>0.5118769440274831</v>
      </c>
    </row>
    <row r="47" spans="1:25" ht="19.5" customHeight="1">
      <c r="A47" s="369" t="s">
        <v>188</v>
      </c>
      <c r="B47" s="321">
        <v>88.503</v>
      </c>
      <c r="C47" s="322">
        <v>6.5280000000000005</v>
      </c>
      <c r="D47" s="323">
        <v>0</v>
      </c>
      <c r="E47" s="322">
        <v>0</v>
      </c>
      <c r="F47" s="324">
        <f t="shared" si="24"/>
        <v>95.031</v>
      </c>
      <c r="G47" s="325">
        <f t="shared" si="25"/>
        <v>0.0017537948876245096</v>
      </c>
      <c r="H47" s="326">
        <v>33.81</v>
      </c>
      <c r="I47" s="322">
        <v>6.597999999999999</v>
      </c>
      <c r="J47" s="323"/>
      <c r="K47" s="322"/>
      <c r="L47" s="324">
        <f t="shared" si="26"/>
        <v>40.408</v>
      </c>
      <c r="M47" s="327">
        <f t="shared" si="27"/>
        <v>1.3517867748960604</v>
      </c>
      <c r="N47" s="321">
        <v>88.503</v>
      </c>
      <c r="O47" s="322">
        <v>6.5280000000000005</v>
      </c>
      <c r="P47" s="323"/>
      <c r="Q47" s="322"/>
      <c r="R47" s="324">
        <f t="shared" si="28"/>
        <v>95.031</v>
      </c>
      <c r="S47" s="325">
        <f t="shared" si="29"/>
        <v>0.0017537948876245096</v>
      </c>
      <c r="T47" s="326">
        <v>33.81</v>
      </c>
      <c r="U47" s="322">
        <v>6.597999999999999</v>
      </c>
      <c r="V47" s="323"/>
      <c r="W47" s="322"/>
      <c r="X47" s="324">
        <f t="shared" si="30"/>
        <v>40.408</v>
      </c>
      <c r="Y47" s="328">
        <f t="shared" si="31"/>
        <v>1.3517867748960604</v>
      </c>
    </row>
    <row r="48" spans="1:25" ht="19.5" customHeight="1">
      <c r="A48" s="369" t="s">
        <v>182</v>
      </c>
      <c r="B48" s="321">
        <v>77.72700000000003</v>
      </c>
      <c r="C48" s="322">
        <v>11.686000000000002</v>
      </c>
      <c r="D48" s="323">
        <v>0</v>
      </c>
      <c r="E48" s="322">
        <v>0</v>
      </c>
      <c r="F48" s="324">
        <f t="shared" si="24"/>
        <v>89.41300000000004</v>
      </c>
      <c r="G48" s="325">
        <f t="shared" si="25"/>
        <v>0.0016501148287103192</v>
      </c>
      <c r="H48" s="326">
        <v>23.362</v>
      </c>
      <c r="I48" s="322">
        <v>6.77</v>
      </c>
      <c r="J48" s="323"/>
      <c r="K48" s="322"/>
      <c r="L48" s="324">
        <f t="shared" si="26"/>
        <v>30.131999999999998</v>
      </c>
      <c r="M48" s="327">
        <f t="shared" si="27"/>
        <v>1.9673768750829699</v>
      </c>
      <c r="N48" s="321">
        <v>77.72700000000003</v>
      </c>
      <c r="O48" s="322">
        <v>11.686000000000002</v>
      </c>
      <c r="P48" s="323"/>
      <c r="Q48" s="322"/>
      <c r="R48" s="324">
        <f t="shared" si="28"/>
        <v>89.41300000000004</v>
      </c>
      <c r="S48" s="325">
        <f t="shared" si="29"/>
        <v>0.0016501148287103192</v>
      </c>
      <c r="T48" s="326">
        <v>23.362</v>
      </c>
      <c r="U48" s="322">
        <v>6.77</v>
      </c>
      <c r="V48" s="323"/>
      <c r="W48" s="322"/>
      <c r="X48" s="324">
        <f t="shared" si="30"/>
        <v>30.131999999999998</v>
      </c>
      <c r="Y48" s="328">
        <f t="shared" si="31"/>
        <v>1.9673768750829699</v>
      </c>
    </row>
    <row r="49" spans="1:25" ht="19.5" customHeight="1">
      <c r="A49" s="369" t="s">
        <v>198</v>
      </c>
      <c r="B49" s="321">
        <v>47.315</v>
      </c>
      <c r="C49" s="322">
        <v>36.309</v>
      </c>
      <c r="D49" s="323">
        <v>0</v>
      </c>
      <c r="E49" s="322">
        <v>0</v>
      </c>
      <c r="F49" s="324">
        <f t="shared" si="24"/>
        <v>83.624</v>
      </c>
      <c r="G49" s="325">
        <f t="shared" si="25"/>
        <v>0.0015432789687861012</v>
      </c>
      <c r="H49" s="326">
        <v>23.478</v>
      </c>
      <c r="I49" s="322">
        <v>51.527</v>
      </c>
      <c r="J49" s="323"/>
      <c r="K49" s="322"/>
      <c r="L49" s="324">
        <f t="shared" si="26"/>
        <v>75.005</v>
      </c>
      <c r="M49" s="327">
        <f t="shared" si="27"/>
        <v>0.11491233917738808</v>
      </c>
      <c r="N49" s="321">
        <v>47.315</v>
      </c>
      <c r="O49" s="322">
        <v>36.309</v>
      </c>
      <c r="P49" s="323"/>
      <c r="Q49" s="322"/>
      <c r="R49" s="324">
        <f t="shared" si="28"/>
        <v>83.624</v>
      </c>
      <c r="S49" s="325">
        <f t="shared" si="29"/>
        <v>0.0015432789687861012</v>
      </c>
      <c r="T49" s="326">
        <v>23.478</v>
      </c>
      <c r="U49" s="322">
        <v>51.527</v>
      </c>
      <c r="V49" s="323"/>
      <c r="W49" s="322"/>
      <c r="X49" s="324">
        <f t="shared" si="30"/>
        <v>75.005</v>
      </c>
      <c r="Y49" s="328">
        <f t="shared" si="31"/>
        <v>0.11491233917738808</v>
      </c>
    </row>
    <row r="50" spans="1:25" ht="19.5" customHeight="1" thickBot="1">
      <c r="A50" s="371" t="s">
        <v>171</v>
      </c>
      <c r="B50" s="373">
        <v>233.244</v>
      </c>
      <c r="C50" s="374">
        <v>47.24</v>
      </c>
      <c r="D50" s="375">
        <v>78.093</v>
      </c>
      <c r="E50" s="374">
        <v>22.669999999999998</v>
      </c>
      <c r="F50" s="376">
        <f t="shared" si="24"/>
        <v>381.247</v>
      </c>
      <c r="G50" s="377">
        <f t="shared" si="25"/>
        <v>0.007035904489294876</v>
      </c>
      <c r="H50" s="378">
        <v>4061.291</v>
      </c>
      <c r="I50" s="374">
        <v>2081.9210000000003</v>
      </c>
      <c r="J50" s="375">
        <v>303.909</v>
      </c>
      <c r="K50" s="374">
        <v>198.398</v>
      </c>
      <c r="L50" s="376">
        <f t="shared" si="26"/>
        <v>6645.519</v>
      </c>
      <c r="M50" s="379">
        <f t="shared" si="27"/>
        <v>-0.9426309668214025</v>
      </c>
      <c r="N50" s="373">
        <v>233.244</v>
      </c>
      <c r="O50" s="374">
        <v>47.24</v>
      </c>
      <c r="P50" s="375">
        <v>78.093</v>
      </c>
      <c r="Q50" s="374">
        <v>22.669999999999998</v>
      </c>
      <c r="R50" s="376">
        <f t="shared" si="28"/>
        <v>381.247</v>
      </c>
      <c r="S50" s="377">
        <f t="shared" si="29"/>
        <v>0.007035904489294876</v>
      </c>
      <c r="T50" s="378">
        <v>4061.291</v>
      </c>
      <c r="U50" s="374">
        <v>2081.9210000000003</v>
      </c>
      <c r="V50" s="375">
        <v>303.909</v>
      </c>
      <c r="W50" s="374">
        <v>198.398</v>
      </c>
      <c r="X50" s="376">
        <f t="shared" si="30"/>
        <v>6645.519</v>
      </c>
      <c r="Y50" s="380">
        <f t="shared" si="31"/>
        <v>-0.9426309668214025</v>
      </c>
    </row>
    <row r="51" ht="8.25" customHeight="1" thickTop="1">
      <c r="A51" s="79"/>
    </row>
    <row r="52" ht="14.25">
      <c r="A52" s="79" t="s">
        <v>37</v>
      </c>
    </row>
    <row r="53" ht="14.25">
      <c r="A53" s="6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1:Y65536 M51:M65536 Y3 M3">
    <cfRule type="cellIs" priority="9" dxfId="97" operator="lessThan" stopIfTrue="1">
      <formula>0</formula>
    </cfRule>
  </conditionalFormatting>
  <conditionalFormatting sqref="Y9:Y50 M9:M50">
    <cfRule type="cellIs" priority="10" dxfId="97" operator="lessThan">
      <formula>0</formula>
    </cfRule>
    <cfRule type="cellIs" priority="11" dxfId="99" operator="greaterThanOrEqual" stopIfTrue="1">
      <formula>0</formula>
    </cfRule>
  </conditionalFormatting>
  <conditionalFormatting sqref="G7:G8">
    <cfRule type="cellIs" priority="5" dxfId="97" operator="lessThan" stopIfTrue="1">
      <formula>0</formula>
    </cfRule>
  </conditionalFormatting>
  <conditionalFormatting sqref="S7:S8">
    <cfRule type="cellIs" priority="4" dxfId="97" operator="lessThan" stopIfTrue="1">
      <formula>0</formula>
    </cfRule>
  </conditionalFormatting>
  <conditionalFormatting sqref="M5 Y5 Y7:Y8 M7:M8">
    <cfRule type="cellIs" priority="6" dxfId="97" operator="lessThan" stopIfTrue="1">
      <formula>0</formula>
    </cfRule>
  </conditionalFormatting>
  <conditionalFormatting sqref="M6 Y6">
    <cfRule type="cellIs" priority="3" dxfId="97" operator="lessThan" stopIfTrue="1">
      <formula>0</formula>
    </cfRule>
  </conditionalFormatting>
  <conditionalFormatting sqref="G6">
    <cfRule type="cellIs" priority="2" dxfId="97" operator="lessThan" stopIfTrue="1">
      <formula>0</formula>
    </cfRule>
  </conditionalFormatting>
  <conditionalFormatting sqref="S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106" customWidth="1"/>
    <col min="2" max="2" width="12.28125" style="106" customWidth="1"/>
    <col min="3" max="3" width="11.57421875" style="106" customWidth="1"/>
    <col min="4" max="4" width="11.421875" style="106" bestFit="1" customWidth="1"/>
    <col min="5" max="5" width="10.28125" style="106" bestFit="1" customWidth="1"/>
    <col min="6" max="6" width="11.421875" style="106" bestFit="1" customWidth="1"/>
    <col min="7" max="7" width="11.421875" style="106" customWidth="1"/>
    <col min="8" max="8" width="11.421875" style="106" bestFit="1" customWidth="1"/>
    <col min="9" max="9" width="9.00390625" style="106" customWidth="1"/>
    <col min="10" max="10" width="11.421875" style="106" bestFit="1" customWidth="1"/>
    <col min="11" max="11" width="11.421875" style="106" customWidth="1"/>
    <col min="12" max="12" width="12.421875" style="106" bestFit="1" customWidth="1"/>
    <col min="13" max="13" width="10.57421875" style="106" customWidth="1"/>
    <col min="14" max="14" width="12.28125" style="106" customWidth="1"/>
    <col min="15" max="15" width="11.421875" style="106" customWidth="1"/>
    <col min="16" max="16" width="12.421875" style="106" bestFit="1" customWidth="1"/>
    <col min="17" max="17" width="9.140625" style="106" customWidth="1"/>
    <col min="18" max="16384" width="9.140625" style="106" customWidth="1"/>
  </cols>
  <sheetData>
    <row r="1" spans="14:17" ht="16.5">
      <c r="N1" s="606"/>
      <c r="O1" s="606"/>
      <c r="P1" s="606" t="s">
        <v>26</v>
      </c>
      <c r="Q1" s="606"/>
    </row>
    <row r="2" ht="3.75" customHeight="1" thickBot="1"/>
    <row r="3" spans="1:17" ht="24" customHeight="1" thickTop="1">
      <c r="A3" s="669" t="s">
        <v>45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1"/>
    </row>
    <row r="4" spans="1:17" ht="18.75" customHeight="1" thickBot="1">
      <c r="A4" s="661" t="s">
        <v>35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</row>
    <row r="5" spans="1:17" s="247" customFormat="1" ht="20.25" customHeight="1" thickBot="1">
      <c r="A5" s="658" t="s">
        <v>131</v>
      </c>
      <c r="B5" s="664" t="s">
        <v>33</v>
      </c>
      <c r="C5" s="665"/>
      <c r="D5" s="665"/>
      <c r="E5" s="665"/>
      <c r="F5" s="666"/>
      <c r="G5" s="666"/>
      <c r="H5" s="666"/>
      <c r="I5" s="667"/>
      <c r="J5" s="665" t="s">
        <v>32</v>
      </c>
      <c r="K5" s="665"/>
      <c r="L5" s="665"/>
      <c r="M5" s="665"/>
      <c r="N5" s="665"/>
      <c r="O5" s="665"/>
      <c r="P5" s="665"/>
      <c r="Q5" s="668"/>
    </row>
    <row r="6" spans="1:17" s="265" customFormat="1" ht="28.5" customHeight="1" thickBot="1">
      <c r="A6" s="659"/>
      <c r="B6" s="594" t="s">
        <v>151</v>
      </c>
      <c r="C6" s="604"/>
      <c r="D6" s="605"/>
      <c r="E6" s="600" t="s">
        <v>31</v>
      </c>
      <c r="F6" s="594" t="s">
        <v>152</v>
      </c>
      <c r="G6" s="604"/>
      <c r="H6" s="605"/>
      <c r="I6" s="602" t="s">
        <v>30</v>
      </c>
      <c r="J6" s="594" t="s">
        <v>153</v>
      </c>
      <c r="K6" s="604"/>
      <c r="L6" s="605"/>
      <c r="M6" s="600" t="s">
        <v>31</v>
      </c>
      <c r="N6" s="594" t="s">
        <v>154</v>
      </c>
      <c r="O6" s="604"/>
      <c r="P6" s="605"/>
      <c r="Q6" s="600" t="s">
        <v>30</v>
      </c>
    </row>
    <row r="7" spans="1:17" s="109" customFormat="1" ht="22.5" customHeight="1" thickBot="1">
      <c r="A7" s="660"/>
      <c r="B7" s="77" t="s">
        <v>20</v>
      </c>
      <c r="C7" s="74" t="s">
        <v>19</v>
      </c>
      <c r="D7" s="74" t="s">
        <v>15</v>
      </c>
      <c r="E7" s="601"/>
      <c r="F7" s="77" t="s">
        <v>20</v>
      </c>
      <c r="G7" s="75" t="s">
        <v>19</v>
      </c>
      <c r="H7" s="74" t="s">
        <v>15</v>
      </c>
      <c r="I7" s="603"/>
      <c r="J7" s="77" t="s">
        <v>20</v>
      </c>
      <c r="K7" s="74" t="s">
        <v>19</v>
      </c>
      <c r="L7" s="75" t="s">
        <v>15</v>
      </c>
      <c r="M7" s="601"/>
      <c r="N7" s="76" t="s">
        <v>20</v>
      </c>
      <c r="O7" s="75" t="s">
        <v>19</v>
      </c>
      <c r="P7" s="74" t="s">
        <v>15</v>
      </c>
      <c r="Q7" s="601"/>
    </row>
    <row r="8" spans="1:17" s="432" customFormat="1" ht="18" customHeight="1" thickBot="1">
      <c r="A8" s="425" t="s">
        <v>44</v>
      </c>
      <c r="B8" s="426">
        <f>SUM(B9:B59)</f>
        <v>1905650</v>
      </c>
      <c r="C8" s="427">
        <f>SUM(C9:C59)</f>
        <v>68823</v>
      </c>
      <c r="D8" s="427">
        <f>C8+B8</f>
        <v>1974473</v>
      </c>
      <c r="E8" s="428">
        <f>D8/$D$8</f>
        <v>1</v>
      </c>
      <c r="F8" s="427">
        <f>SUM(F9:F59)</f>
        <v>2003813</v>
      </c>
      <c r="G8" s="427">
        <f>SUM(G9:G59)</f>
        <v>73533</v>
      </c>
      <c r="H8" s="427">
        <f aca="true" t="shared" si="0" ref="H8:H59">G8+F8</f>
        <v>2077346</v>
      </c>
      <c r="I8" s="429">
        <f>(D8/H8-1)</f>
        <v>-0.04952136042816169</v>
      </c>
      <c r="J8" s="430">
        <f>SUM(J9:J59)</f>
        <v>1905650</v>
      </c>
      <c r="K8" s="427">
        <f>SUM(K9:K59)</f>
        <v>68823</v>
      </c>
      <c r="L8" s="427">
        <f aca="true" t="shared" si="1" ref="L8:L59">K8+J8</f>
        <v>1974473</v>
      </c>
      <c r="M8" s="428">
        <f>(L8/$L$8)</f>
        <v>1</v>
      </c>
      <c r="N8" s="427">
        <f>SUM(N9:N59)</f>
        <v>2003813</v>
      </c>
      <c r="O8" s="427">
        <f>SUM(O9:O59)</f>
        <v>73533</v>
      </c>
      <c r="P8" s="427">
        <f aca="true" t="shared" si="2" ref="P8:P59">O8+N8</f>
        <v>2077346</v>
      </c>
      <c r="Q8" s="431">
        <f>(L8/P8-1)</f>
        <v>-0.04952136042816169</v>
      </c>
    </row>
    <row r="9" spans="1:17" s="107" customFormat="1" ht="18" customHeight="1" thickTop="1">
      <c r="A9" s="403" t="s">
        <v>221</v>
      </c>
      <c r="B9" s="404">
        <v>244481</v>
      </c>
      <c r="C9" s="405">
        <v>64</v>
      </c>
      <c r="D9" s="405">
        <f aca="true" t="shared" si="3" ref="D9:D59">C9+B9</f>
        <v>244545</v>
      </c>
      <c r="E9" s="406">
        <f>D9/$D$8</f>
        <v>0.12385330161516515</v>
      </c>
      <c r="F9" s="407">
        <v>236976</v>
      </c>
      <c r="G9" s="405">
        <v>43</v>
      </c>
      <c r="H9" s="405">
        <f t="shared" si="0"/>
        <v>237019</v>
      </c>
      <c r="I9" s="408">
        <f>(D9/H9-1)</f>
        <v>0.03175272868419832</v>
      </c>
      <c r="J9" s="407">
        <v>244481</v>
      </c>
      <c r="K9" s="405">
        <v>64</v>
      </c>
      <c r="L9" s="405">
        <f t="shared" si="1"/>
        <v>244545</v>
      </c>
      <c r="M9" s="408">
        <f>(L9/$L$8)</f>
        <v>0.12385330161516515</v>
      </c>
      <c r="N9" s="407">
        <v>236976</v>
      </c>
      <c r="O9" s="405">
        <v>43</v>
      </c>
      <c r="P9" s="405">
        <f t="shared" si="2"/>
        <v>237019</v>
      </c>
      <c r="Q9" s="409">
        <f>(L9/P9-1)</f>
        <v>0.03175272868419832</v>
      </c>
    </row>
    <row r="10" spans="1:17" s="107" customFormat="1" ht="18" customHeight="1">
      <c r="A10" s="410" t="s">
        <v>222</v>
      </c>
      <c r="B10" s="411">
        <v>211749</v>
      </c>
      <c r="C10" s="412">
        <v>159</v>
      </c>
      <c r="D10" s="412">
        <f t="shared" si="3"/>
        <v>211908</v>
      </c>
      <c r="E10" s="413">
        <f>D10/$D$8</f>
        <v>0.10732382767452378</v>
      </c>
      <c r="F10" s="414">
        <v>215361</v>
      </c>
      <c r="G10" s="412">
        <v>805</v>
      </c>
      <c r="H10" s="412">
        <f t="shared" si="0"/>
        <v>216166</v>
      </c>
      <c r="I10" s="415">
        <f>(D10/H10-1)</f>
        <v>-0.019697824819814413</v>
      </c>
      <c r="J10" s="414">
        <v>211749</v>
      </c>
      <c r="K10" s="412">
        <v>159</v>
      </c>
      <c r="L10" s="412">
        <f t="shared" si="1"/>
        <v>211908</v>
      </c>
      <c r="M10" s="415">
        <f>(L10/$L$8)</f>
        <v>0.10732382767452378</v>
      </c>
      <c r="N10" s="414">
        <v>215361</v>
      </c>
      <c r="O10" s="412">
        <v>805</v>
      </c>
      <c r="P10" s="412">
        <f t="shared" si="2"/>
        <v>216166</v>
      </c>
      <c r="Q10" s="416">
        <f>(L10/P10-1)</f>
        <v>-0.019697824819814413</v>
      </c>
    </row>
    <row r="11" spans="1:17" s="107" customFormat="1" ht="18" customHeight="1">
      <c r="A11" s="410" t="s">
        <v>223</v>
      </c>
      <c r="B11" s="411">
        <v>143517</v>
      </c>
      <c r="C11" s="412">
        <v>346</v>
      </c>
      <c r="D11" s="412">
        <f t="shared" si="3"/>
        <v>143863</v>
      </c>
      <c r="E11" s="413">
        <f>D11/$D$8</f>
        <v>0.07286146733837333</v>
      </c>
      <c r="F11" s="414">
        <v>191093</v>
      </c>
      <c r="G11" s="412">
        <v>65</v>
      </c>
      <c r="H11" s="412">
        <f t="shared" si="0"/>
        <v>191158</v>
      </c>
      <c r="I11" s="415">
        <f>(D11/H11-1)</f>
        <v>-0.24741313468439718</v>
      </c>
      <c r="J11" s="414">
        <v>143517</v>
      </c>
      <c r="K11" s="412">
        <v>346</v>
      </c>
      <c r="L11" s="412">
        <f t="shared" si="1"/>
        <v>143863</v>
      </c>
      <c r="M11" s="415">
        <f>(L11/$L$8)</f>
        <v>0.07286146733837333</v>
      </c>
      <c r="N11" s="414">
        <v>191093</v>
      </c>
      <c r="O11" s="412">
        <v>65</v>
      </c>
      <c r="P11" s="412">
        <f t="shared" si="2"/>
        <v>191158</v>
      </c>
      <c r="Q11" s="416">
        <f>(L11/P11-1)</f>
        <v>-0.24741313468439718</v>
      </c>
    </row>
    <row r="12" spans="1:17" s="107" customFormat="1" ht="18" customHeight="1">
      <c r="A12" s="410" t="s">
        <v>224</v>
      </c>
      <c r="B12" s="411">
        <v>129433</v>
      </c>
      <c r="C12" s="412">
        <v>48</v>
      </c>
      <c r="D12" s="412">
        <f t="shared" si="3"/>
        <v>129481</v>
      </c>
      <c r="E12" s="413">
        <f>D12/$D$8</f>
        <v>0.06557749840083911</v>
      </c>
      <c r="F12" s="414">
        <v>139453</v>
      </c>
      <c r="G12" s="412">
        <v>47</v>
      </c>
      <c r="H12" s="412">
        <f>G12+F12</f>
        <v>139500</v>
      </c>
      <c r="I12" s="415">
        <f>(D12/H12-1)</f>
        <v>-0.07182078853046592</v>
      </c>
      <c r="J12" s="414">
        <v>129433</v>
      </c>
      <c r="K12" s="412">
        <v>48</v>
      </c>
      <c r="L12" s="412">
        <f>K12+J12</f>
        <v>129481</v>
      </c>
      <c r="M12" s="415">
        <f>(L12/$L$8)</f>
        <v>0.06557749840083911</v>
      </c>
      <c r="N12" s="414">
        <v>139453</v>
      </c>
      <c r="O12" s="412">
        <v>47</v>
      </c>
      <c r="P12" s="412">
        <f>O12+N12</f>
        <v>139500</v>
      </c>
      <c r="Q12" s="416">
        <f>(L12/P12-1)</f>
        <v>-0.07182078853046592</v>
      </c>
    </row>
    <row r="13" spans="1:17" s="107" customFormat="1" ht="18" customHeight="1">
      <c r="A13" s="410" t="s">
        <v>225</v>
      </c>
      <c r="B13" s="411">
        <v>109802</v>
      </c>
      <c r="C13" s="412">
        <v>35</v>
      </c>
      <c r="D13" s="412">
        <f t="shared" si="3"/>
        <v>109837</v>
      </c>
      <c r="E13" s="413">
        <f aca="true" t="shared" si="4" ref="E13:E21">D13/$D$8</f>
        <v>0.055628514545400215</v>
      </c>
      <c r="F13" s="414">
        <v>101687</v>
      </c>
      <c r="G13" s="412">
        <v>669</v>
      </c>
      <c r="H13" s="412">
        <f aca="true" t="shared" si="5" ref="H13:H21">G13+F13</f>
        <v>102356</v>
      </c>
      <c r="I13" s="415">
        <f aca="true" t="shared" si="6" ref="I13:I21">(D13/H13-1)</f>
        <v>0.07308804564461302</v>
      </c>
      <c r="J13" s="414">
        <v>109802</v>
      </c>
      <c r="K13" s="412">
        <v>35</v>
      </c>
      <c r="L13" s="412">
        <f aca="true" t="shared" si="7" ref="L13:L21">K13+J13</f>
        <v>109837</v>
      </c>
      <c r="M13" s="415">
        <f aca="true" t="shared" si="8" ref="M13:M21">(L13/$L$8)</f>
        <v>0.055628514545400215</v>
      </c>
      <c r="N13" s="414">
        <v>101687</v>
      </c>
      <c r="O13" s="412">
        <v>669</v>
      </c>
      <c r="P13" s="412">
        <f aca="true" t="shared" si="9" ref="P13:P21">O13+N13</f>
        <v>102356</v>
      </c>
      <c r="Q13" s="416">
        <f aca="true" t="shared" si="10" ref="Q13:Q21">(L13/P13-1)</f>
        <v>0.07308804564461302</v>
      </c>
    </row>
    <row r="14" spans="1:17" s="107" customFormat="1" ht="18" customHeight="1">
      <c r="A14" s="410" t="s">
        <v>226</v>
      </c>
      <c r="B14" s="411">
        <v>90872</v>
      </c>
      <c r="C14" s="412">
        <v>106</v>
      </c>
      <c r="D14" s="412">
        <f t="shared" si="3"/>
        <v>90978</v>
      </c>
      <c r="E14" s="413">
        <f t="shared" si="4"/>
        <v>0.04607710513134391</v>
      </c>
      <c r="F14" s="414">
        <v>60733</v>
      </c>
      <c r="G14" s="412">
        <v>239</v>
      </c>
      <c r="H14" s="412">
        <f t="shared" si="5"/>
        <v>60972</v>
      </c>
      <c r="I14" s="415">
        <f t="shared" si="6"/>
        <v>0.49212753395000974</v>
      </c>
      <c r="J14" s="414">
        <v>90872</v>
      </c>
      <c r="K14" s="412">
        <v>106</v>
      </c>
      <c r="L14" s="412">
        <f t="shared" si="7"/>
        <v>90978</v>
      </c>
      <c r="M14" s="415">
        <f t="shared" si="8"/>
        <v>0.04607710513134391</v>
      </c>
      <c r="N14" s="414">
        <v>60733</v>
      </c>
      <c r="O14" s="412">
        <v>239</v>
      </c>
      <c r="P14" s="412">
        <f t="shared" si="9"/>
        <v>60972</v>
      </c>
      <c r="Q14" s="416">
        <f t="shared" si="10"/>
        <v>0.49212753395000974</v>
      </c>
    </row>
    <row r="15" spans="1:17" s="107" customFormat="1" ht="18" customHeight="1">
      <c r="A15" s="410" t="s">
        <v>227</v>
      </c>
      <c r="B15" s="411">
        <v>77572</v>
      </c>
      <c r="C15" s="412">
        <v>12814</v>
      </c>
      <c r="D15" s="412">
        <f t="shared" si="3"/>
        <v>90386</v>
      </c>
      <c r="E15" s="413">
        <f t="shared" si="4"/>
        <v>0.04577727829147322</v>
      </c>
      <c r="F15" s="414">
        <v>70498</v>
      </c>
      <c r="G15" s="412">
        <v>18028</v>
      </c>
      <c r="H15" s="412">
        <f t="shared" si="5"/>
        <v>88526</v>
      </c>
      <c r="I15" s="415">
        <f t="shared" si="6"/>
        <v>0.021010776495040906</v>
      </c>
      <c r="J15" s="414">
        <v>77572</v>
      </c>
      <c r="K15" s="412">
        <v>12814</v>
      </c>
      <c r="L15" s="412">
        <f t="shared" si="7"/>
        <v>90386</v>
      </c>
      <c r="M15" s="415">
        <f t="shared" si="8"/>
        <v>0.04577727829147322</v>
      </c>
      <c r="N15" s="414">
        <v>70498</v>
      </c>
      <c r="O15" s="412">
        <v>18028</v>
      </c>
      <c r="P15" s="412">
        <f t="shared" si="9"/>
        <v>88526</v>
      </c>
      <c r="Q15" s="416">
        <f t="shared" si="10"/>
        <v>0.021010776495040906</v>
      </c>
    </row>
    <row r="16" spans="1:17" s="107" customFormat="1" ht="18" customHeight="1">
      <c r="A16" s="410" t="s">
        <v>228</v>
      </c>
      <c r="B16" s="411">
        <v>72795</v>
      </c>
      <c r="C16" s="412">
        <v>122</v>
      </c>
      <c r="D16" s="412">
        <f t="shared" si="3"/>
        <v>72917</v>
      </c>
      <c r="E16" s="413">
        <f t="shared" si="4"/>
        <v>0.036929854194005185</v>
      </c>
      <c r="F16" s="414">
        <v>76334</v>
      </c>
      <c r="G16" s="412">
        <v>346</v>
      </c>
      <c r="H16" s="412">
        <f t="shared" si="5"/>
        <v>76680</v>
      </c>
      <c r="I16" s="415">
        <f t="shared" si="6"/>
        <v>-0.04907407407407405</v>
      </c>
      <c r="J16" s="414">
        <v>72795</v>
      </c>
      <c r="K16" s="412">
        <v>122</v>
      </c>
      <c r="L16" s="412">
        <f t="shared" si="7"/>
        <v>72917</v>
      </c>
      <c r="M16" s="415">
        <f t="shared" si="8"/>
        <v>0.036929854194005185</v>
      </c>
      <c r="N16" s="414">
        <v>76334</v>
      </c>
      <c r="O16" s="412">
        <v>346</v>
      </c>
      <c r="P16" s="412">
        <f t="shared" si="9"/>
        <v>76680</v>
      </c>
      <c r="Q16" s="416">
        <f t="shared" si="10"/>
        <v>-0.04907407407407405</v>
      </c>
    </row>
    <row r="17" spans="1:17" s="107" customFormat="1" ht="18" customHeight="1">
      <c r="A17" s="410" t="s">
        <v>229</v>
      </c>
      <c r="B17" s="411">
        <v>68967</v>
      </c>
      <c r="C17" s="412">
        <v>125</v>
      </c>
      <c r="D17" s="412">
        <f t="shared" si="3"/>
        <v>69092</v>
      </c>
      <c r="E17" s="413">
        <f t="shared" si="4"/>
        <v>0.034992628412746085</v>
      </c>
      <c r="F17" s="414">
        <v>72677</v>
      </c>
      <c r="G17" s="412">
        <v>305</v>
      </c>
      <c r="H17" s="412">
        <f t="shared" si="5"/>
        <v>72982</v>
      </c>
      <c r="I17" s="415">
        <f t="shared" si="6"/>
        <v>-0.05330081389931762</v>
      </c>
      <c r="J17" s="414">
        <v>68967</v>
      </c>
      <c r="K17" s="412">
        <v>125</v>
      </c>
      <c r="L17" s="412">
        <f t="shared" si="7"/>
        <v>69092</v>
      </c>
      <c r="M17" s="415">
        <f t="shared" si="8"/>
        <v>0.034992628412746085</v>
      </c>
      <c r="N17" s="414">
        <v>72677</v>
      </c>
      <c r="O17" s="412">
        <v>305</v>
      </c>
      <c r="P17" s="412">
        <f t="shared" si="9"/>
        <v>72982</v>
      </c>
      <c r="Q17" s="416">
        <f t="shared" si="10"/>
        <v>-0.05330081389931762</v>
      </c>
    </row>
    <row r="18" spans="1:17" s="107" customFormat="1" ht="18" customHeight="1">
      <c r="A18" s="410" t="s">
        <v>230</v>
      </c>
      <c r="B18" s="411">
        <v>49800</v>
      </c>
      <c r="C18" s="412">
        <v>10</v>
      </c>
      <c r="D18" s="412">
        <f t="shared" si="3"/>
        <v>49810</v>
      </c>
      <c r="E18" s="413">
        <f t="shared" si="4"/>
        <v>0.025226984618174065</v>
      </c>
      <c r="F18" s="414">
        <v>51171</v>
      </c>
      <c r="G18" s="412">
        <v>19</v>
      </c>
      <c r="H18" s="412">
        <f t="shared" si="5"/>
        <v>51190</v>
      </c>
      <c r="I18" s="415">
        <f t="shared" si="6"/>
        <v>-0.02695839031060754</v>
      </c>
      <c r="J18" s="414">
        <v>49800</v>
      </c>
      <c r="K18" s="412">
        <v>10</v>
      </c>
      <c r="L18" s="412">
        <f t="shared" si="7"/>
        <v>49810</v>
      </c>
      <c r="M18" s="415">
        <f t="shared" si="8"/>
        <v>0.025226984618174065</v>
      </c>
      <c r="N18" s="414">
        <v>51171</v>
      </c>
      <c r="O18" s="412">
        <v>19</v>
      </c>
      <c r="P18" s="412">
        <f t="shared" si="9"/>
        <v>51190</v>
      </c>
      <c r="Q18" s="416">
        <f t="shared" si="10"/>
        <v>-0.02695839031060754</v>
      </c>
    </row>
    <row r="19" spans="1:17" s="107" customFormat="1" ht="18" customHeight="1">
      <c r="A19" s="410" t="s">
        <v>231</v>
      </c>
      <c r="B19" s="411">
        <v>49667</v>
      </c>
      <c r="C19" s="412">
        <v>38</v>
      </c>
      <c r="D19" s="412">
        <f t="shared" si="3"/>
        <v>49705</v>
      </c>
      <c r="E19" s="413">
        <f t="shared" si="4"/>
        <v>0.02517380587123754</v>
      </c>
      <c r="F19" s="414">
        <v>50073</v>
      </c>
      <c r="G19" s="412">
        <v>60</v>
      </c>
      <c r="H19" s="412">
        <f t="shared" si="5"/>
        <v>50133</v>
      </c>
      <c r="I19" s="415">
        <f t="shared" si="6"/>
        <v>-0.008537290806454823</v>
      </c>
      <c r="J19" s="414">
        <v>49667</v>
      </c>
      <c r="K19" s="412">
        <v>38</v>
      </c>
      <c r="L19" s="412">
        <f t="shared" si="7"/>
        <v>49705</v>
      </c>
      <c r="M19" s="415">
        <f t="shared" si="8"/>
        <v>0.02517380587123754</v>
      </c>
      <c r="N19" s="414">
        <v>50073</v>
      </c>
      <c r="O19" s="412">
        <v>60</v>
      </c>
      <c r="P19" s="412">
        <f t="shared" si="9"/>
        <v>50133</v>
      </c>
      <c r="Q19" s="416">
        <f t="shared" si="10"/>
        <v>-0.008537290806454823</v>
      </c>
    </row>
    <row r="20" spans="1:17" s="107" customFormat="1" ht="18" customHeight="1">
      <c r="A20" s="410" t="s">
        <v>232</v>
      </c>
      <c r="B20" s="411">
        <v>33041</v>
      </c>
      <c r="C20" s="412">
        <v>3887</v>
      </c>
      <c r="D20" s="412">
        <f t="shared" si="3"/>
        <v>36928</v>
      </c>
      <c r="E20" s="413">
        <f t="shared" si="4"/>
        <v>0.01870271206544734</v>
      </c>
      <c r="F20" s="414">
        <v>31248</v>
      </c>
      <c r="G20" s="412">
        <v>4417</v>
      </c>
      <c r="H20" s="412">
        <f t="shared" si="5"/>
        <v>35665</v>
      </c>
      <c r="I20" s="415">
        <f t="shared" si="6"/>
        <v>0.03541286976026914</v>
      </c>
      <c r="J20" s="414">
        <v>33041</v>
      </c>
      <c r="K20" s="412">
        <v>3887</v>
      </c>
      <c r="L20" s="412">
        <f t="shared" si="7"/>
        <v>36928</v>
      </c>
      <c r="M20" s="415">
        <f t="shared" si="8"/>
        <v>0.01870271206544734</v>
      </c>
      <c r="N20" s="414">
        <v>31248</v>
      </c>
      <c r="O20" s="412">
        <v>4417</v>
      </c>
      <c r="P20" s="412">
        <f t="shared" si="9"/>
        <v>35665</v>
      </c>
      <c r="Q20" s="416">
        <f t="shared" si="10"/>
        <v>0.03541286976026914</v>
      </c>
    </row>
    <row r="21" spans="1:17" s="107" customFormat="1" ht="18" customHeight="1">
      <c r="A21" s="410" t="s">
        <v>233</v>
      </c>
      <c r="B21" s="411">
        <v>35350</v>
      </c>
      <c r="C21" s="412">
        <v>22</v>
      </c>
      <c r="D21" s="412">
        <f t="shared" si="3"/>
        <v>35372</v>
      </c>
      <c r="E21" s="413">
        <f t="shared" si="4"/>
        <v>0.017914653682273702</v>
      </c>
      <c r="F21" s="414">
        <v>35033</v>
      </c>
      <c r="G21" s="412">
        <v>352</v>
      </c>
      <c r="H21" s="412">
        <f t="shared" si="5"/>
        <v>35385</v>
      </c>
      <c r="I21" s="415">
        <f t="shared" si="6"/>
        <v>-0.00036738731100749433</v>
      </c>
      <c r="J21" s="414">
        <v>35350</v>
      </c>
      <c r="K21" s="412">
        <v>22</v>
      </c>
      <c r="L21" s="412">
        <f t="shared" si="7"/>
        <v>35372</v>
      </c>
      <c r="M21" s="415">
        <f t="shared" si="8"/>
        <v>0.017914653682273702</v>
      </c>
      <c r="N21" s="414">
        <v>35033</v>
      </c>
      <c r="O21" s="412">
        <v>352</v>
      </c>
      <c r="P21" s="412">
        <f t="shared" si="9"/>
        <v>35385</v>
      </c>
      <c r="Q21" s="416">
        <f t="shared" si="10"/>
        <v>-0.00036738731100749433</v>
      </c>
    </row>
    <row r="22" spans="1:17" s="107" customFormat="1" ht="18" customHeight="1">
      <c r="A22" s="410" t="s">
        <v>234</v>
      </c>
      <c r="B22" s="411">
        <v>28520</v>
      </c>
      <c r="C22" s="412">
        <v>1951</v>
      </c>
      <c r="D22" s="412">
        <f t="shared" si="3"/>
        <v>30471</v>
      </c>
      <c r="E22" s="413">
        <f>D22/$D$8</f>
        <v>0.01543247236097936</v>
      </c>
      <c r="F22" s="414">
        <v>30727</v>
      </c>
      <c r="G22" s="412">
        <v>3870</v>
      </c>
      <c r="H22" s="412">
        <f>G22+F22</f>
        <v>34597</v>
      </c>
      <c r="I22" s="415">
        <f>(D22/H22-1)</f>
        <v>-0.1192588952799376</v>
      </c>
      <c r="J22" s="414">
        <v>28520</v>
      </c>
      <c r="K22" s="412">
        <v>1951</v>
      </c>
      <c r="L22" s="412">
        <f>K22+J22</f>
        <v>30471</v>
      </c>
      <c r="M22" s="415">
        <f>(L22/$L$8)</f>
        <v>0.01543247236097936</v>
      </c>
      <c r="N22" s="414">
        <v>30727</v>
      </c>
      <c r="O22" s="412">
        <v>3870</v>
      </c>
      <c r="P22" s="412">
        <f>O22+N22</f>
        <v>34597</v>
      </c>
      <c r="Q22" s="416">
        <f>(L22/P22-1)</f>
        <v>-0.1192588952799376</v>
      </c>
    </row>
    <row r="23" spans="1:17" s="107" customFormat="1" ht="18" customHeight="1">
      <c r="A23" s="410" t="s">
        <v>235</v>
      </c>
      <c r="B23" s="411">
        <v>26721</v>
      </c>
      <c r="C23" s="412">
        <v>6</v>
      </c>
      <c r="D23" s="412">
        <f t="shared" si="3"/>
        <v>26727</v>
      </c>
      <c r="E23" s="413">
        <f>D23/$D$8</f>
        <v>0.013536270184499865</v>
      </c>
      <c r="F23" s="414">
        <v>24987</v>
      </c>
      <c r="G23" s="412">
        <v>126</v>
      </c>
      <c r="H23" s="412">
        <f>G23+F23</f>
        <v>25113</v>
      </c>
      <c r="I23" s="415">
        <f>(D23/H23-1)</f>
        <v>0.0642695018516306</v>
      </c>
      <c r="J23" s="414">
        <v>26721</v>
      </c>
      <c r="K23" s="412">
        <v>6</v>
      </c>
      <c r="L23" s="412">
        <f>K23+J23</f>
        <v>26727</v>
      </c>
      <c r="M23" s="415">
        <f>(L23/$L$8)</f>
        <v>0.013536270184499865</v>
      </c>
      <c r="N23" s="414">
        <v>24987</v>
      </c>
      <c r="O23" s="412">
        <v>126</v>
      </c>
      <c r="P23" s="412">
        <f>O23+N23</f>
        <v>25113</v>
      </c>
      <c r="Q23" s="416">
        <f>(L23/P23-1)</f>
        <v>0.0642695018516306</v>
      </c>
    </row>
    <row r="24" spans="1:17" s="107" customFormat="1" ht="18" customHeight="1">
      <c r="A24" s="410" t="s">
        <v>236</v>
      </c>
      <c r="B24" s="411">
        <v>25570</v>
      </c>
      <c r="C24" s="412">
        <v>0</v>
      </c>
      <c r="D24" s="412">
        <f t="shared" si="3"/>
        <v>25570</v>
      </c>
      <c r="E24" s="413">
        <f>D24/$D$8</f>
        <v>0.01295029103968502</v>
      </c>
      <c r="F24" s="414">
        <v>35529</v>
      </c>
      <c r="G24" s="412">
        <v>2</v>
      </c>
      <c r="H24" s="412">
        <f>G24+F24</f>
        <v>35531</v>
      </c>
      <c r="I24" s="415">
        <f>(D24/H24-1)</f>
        <v>-0.28034673946694433</v>
      </c>
      <c r="J24" s="414">
        <v>25570</v>
      </c>
      <c r="K24" s="412"/>
      <c r="L24" s="412">
        <f>K24+J24</f>
        <v>25570</v>
      </c>
      <c r="M24" s="415">
        <f>(L24/$L$8)</f>
        <v>0.01295029103968502</v>
      </c>
      <c r="N24" s="414">
        <v>35529</v>
      </c>
      <c r="O24" s="412">
        <v>2</v>
      </c>
      <c r="P24" s="412">
        <f>O24+N24</f>
        <v>35531</v>
      </c>
      <c r="Q24" s="416">
        <f>(L24/P24-1)</f>
        <v>-0.28034673946694433</v>
      </c>
    </row>
    <row r="25" spans="1:17" s="107" customFormat="1" ht="18" customHeight="1">
      <c r="A25" s="410" t="s">
        <v>237</v>
      </c>
      <c r="B25" s="411">
        <v>23588</v>
      </c>
      <c r="C25" s="412">
        <v>694</v>
      </c>
      <c r="D25" s="412">
        <f t="shared" si="3"/>
        <v>24282</v>
      </c>
      <c r="E25" s="413">
        <f aca="true" t="shared" si="11" ref="E25:E38">D25/$D$8</f>
        <v>0.012297965077263655</v>
      </c>
      <c r="F25" s="414">
        <v>47381</v>
      </c>
      <c r="G25" s="412">
        <v>31</v>
      </c>
      <c r="H25" s="412">
        <f t="shared" si="0"/>
        <v>47412</v>
      </c>
      <c r="I25" s="415">
        <f aca="true" t="shared" si="12" ref="I25:I38">(D25/H25-1)</f>
        <v>-0.4878511769172361</v>
      </c>
      <c r="J25" s="414">
        <v>23588</v>
      </c>
      <c r="K25" s="412">
        <v>694</v>
      </c>
      <c r="L25" s="412">
        <f t="shared" si="1"/>
        <v>24282</v>
      </c>
      <c r="M25" s="415">
        <f aca="true" t="shared" si="13" ref="M25:M38">(L25/$L$8)</f>
        <v>0.012297965077263655</v>
      </c>
      <c r="N25" s="414">
        <v>47381</v>
      </c>
      <c r="O25" s="412">
        <v>31</v>
      </c>
      <c r="P25" s="412">
        <f t="shared" si="2"/>
        <v>47412</v>
      </c>
      <c r="Q25" s="416">
        <f aca="true" t="shared" si="14" ref="Q25:Q38">(L25/P25-1)</f>
        <v>-0.4878511769172361</v>
      </c>
    </row>
    <row r="26" spans="1:17" s="107" customFormat="1" ht="18" customHeight="1">
      <c r="A26" s="410" t="s">
        <v>238</v>
      </c>
      <c r="B26" s="411">
        <v>23928</v>
      </c>
      <c r="C26" s="412">
        <v>0</v>
      </c>
      <c r="D26" s="412">
        <f t="shared" si="3"/>
        <v>23928</v>
      </c>
      <c r="E26" s="413">
        <f t="shared" si="11"/>
        <v>0.012118676730449087</v>
      </c>
      <c r="F26" s="414">
        <v>16057</v>
      </c>
      <c r="G26" s="412">
        <v>749</v>
      </c>
      <c r="H26" s="412">
        <f>G26+F26</f>
        <v>16806</v>
      </c>
      <c r="I26" s="415">
        <f t="shared" si="12"/>
        <v>0.42377722242056404</v>
      </c>
      <c r="J26" s="414">
        <v>23928</v>
      </c>
      <c r="K26" s="412"/>
      <c r="L26" s="412">
        <f>K26+J26</f>
        <v>23928</v>
      </c>
      <c r="M26" s="415">
        <f t="shared" si="13"/>
        <v>0.012118676730449087</v>
      </c>
      <c r="N26" s="414">
        <v>16057</v>
      </c>
      <c r="O26" s="412">
        <v>749</v>
      </c>
      <c r="P26" s="412">
        <f>O26+N26</f>
        <v>16806</v>
      </c>
      <c r="Q26" s="416">
        <f t="shared" si="14"/>
        <v>0.42377722242056404</v>
      </c>
    </row>
    <row r="27" spans="1:17" s="107" customFormat="1" ht="18" customHeight="1">
      <c r="A27" s="410" t="s">
        <v>239</v>
      </c>
      <c r="B27" s="411">
        <v>21707</v>
      </c>
      <c r="C27" s="412">
        <v>22</v>
      </c>
      <c r="D27" s="412">
        <f t="shared" si="3"/>
        <v>21729</v>
      </c>
      <c r="E27" s="413">
        <f t="shared" si="11"/>
        <v>0.011004961830321305</v>
      </c>
      <c r="F27" s="414">
        <v>29720</v>
      </c>
      <c r="G27" s="412">
        <v>190</v>
      </c>
      <c r="H27" s="412">
        <f>G27+F27</f>
        <v>29910</v>
      </c>
      <c r="I27" s="415">
        <f t="shared" si="12"/>
        <v>-0.2735205616850551</v>
      </c>
      <c r="J27" s="414">
        <v>21707</v>
      </c>
      <c r="K27" s="412">
        <v>22</v>
      </c>
      <c r="L27" s="412">
        <f>K27+J27</f>
        <v>21729</v>
      </c>
      <c r="M27" s="415">
        <f t="shared" si="13"/>
        <v>0.011004961830321305</v>
      </c>
      <c r="N27" s="414">
        <v>29720</v>
      </c>
      <c r="O27" s="412">
        <v>190</v>
      </c>
      <c r="P27" s="412">
        <f>O27+N27</f>
        <v>29910</v>
      </c>
      <c r="Q27" s="416">
        <f t="shared" si="14"/>
        <v>-0.2735205616850551</v>
      </c>
    </row>
    <row r="28" spans="1:17" s="107" customFormat="1" ht="18" customHeight="1">
      <c r="A28" s="410" t="s">
        <v>240</v>
      </c>
      <c r="B28" s="411">
        <v>19620</v>
      </c>
      <c r="C28" s="412">
        <v>919</v>
      </c>
      <c r="D28" s="412">
        <f t="shared" si="3"/>
        <v>20539</v>
      </c>
      <c r="E28" s="413">
        <f t="shared" si="11"/>
        <v>0.010402269365040698</v>
      </c>
      <c r="F28" s="414">
        <v>20702</v>
      </c>
      <c r="G28" s="412">
        <v>110</v>
      </c>
      <c r="H28" s="412">
        <f>G28+F28</f>
        <v>20812</v>
      </c>
      <c r="I28" s="415">
        <f t="shared" si="12"/>
        <v>-0.013117432250624672</v>
      </c>
      <c r="J28" s="414">
        <v>19620</v>
      </c>
      <c r="K28" s="412">
        <v>919</v>
      </c>
      <c r="L28" s="412">
        <f>K28+J28</f>
        <v>20539</v>
      </c>
      <c r="M28" s="415">
        <f t="shared" si="13"/>
        <v>0.010402269365040698</v>
      </c>
      <c r="N28" s="414">
        <v>20702</v>
      </c>
      <c r="O28" s="412">
        <v>110</v>
      </c>
      <c r="P28" s="412">
        <f>O28+N28</f>
        <v>20812</v>
      </c>
      <c r="Q28" s="416">
        <f t="shared" si="14"/>
        <v>-0.013117432250624672</v>
      </c>
    </row>
    <row r="29" spans="1:17" s="107" customFormat="1" ht="18" customHeight="1">
      <c r="A29" s="410" t="s">
        <v>241</v>
      </c>
      <c r="B29" s="411">
        <v>20298</v>
      </c>
      <c r="C29" s="412">
        <v>6</v>
      </c>
      <c r="D29" s="412">
        <f t="shared" si="3"/>
        <v>20304</v>
      </c>
      <c r="E29" s="413">
        <f t="shared" si="11"/>
        <v>0.01028325026475419</v>
      </c>
      <c r="F29" s="414">
        <v>16383</v>
      </c>
      <c r="G29" s="412">
        <v>414</v>
      </c>
      <c r="H29" s="412">
        <f t="shared" si="0"/>
        <v>16797</v>
      </c>
      <c r="I29" s="415">
        <f t="shared" si="12"/>
        <v>0.20878728344347208</v>
      </c>
      <c r="J29" s="414">
        <v>20298</v>
      </c>
      <c r="K29" s="412">
        <v>6</v>
      </c>
      <c r="L29" s="412">
        <f t="shared" si="1"/>
        <v>20304</v>
      </c>
      <c r="M29" s="415">
        <f t="shared" si="13"/>
        <v>0.01028325026475419</v>
      </c>
      <c r="N29" s="414">
        <v>16383</v>
      </c>
      <c r="O29" s="412">
        <v>414</v>
      </c>
      <c r="P29" s="412">
        <f t="shared" si="2"/>
        <v>16797</v>
      </c>
      <c r="Q29" s="416">
        <f t="shared" si="14"/>
        <v>0.20878728344347208</v>
      </c>
    </row>
    <row r="30" spans="1:17" s="107" customFormat="1" ht="18" customHeight="1">
      <c r="A30" s="410" t="s">
        <v>242</v>
      </c>
      <c r="B30" s="411">
        <v>18227</v>
      </c>
      <c r="C30" s="412">
        <v>0</v>
      </c>
      <c r="D30" s="412">
        <f t="shared" si="3"/>
        <v>18227</v>
      </c>
      <c r="E30" s="413">
        <f t="shared" si="11"/>
        <v>0.009231324003924086</v>
      </c>
      <c r="F30" s="414">
        <v>15287</v>
      </c>
      <c r="G30" s="412">
        <v>267</v>
      </c>
      <c r="H30" s="412">
        <f>G30+F30</f>
        <v>15554</v>
      </c>
      <c r="I30" s="415">
        <f t="shared" si="12"/>
        <v>0.17185289957567185</v>
      </c>
      <c r="J30" s="414">
        <v>18227</v>
      </c>
      <c r="K30" s="412"/>
      <c r="L30" s="412">
        <f>K30+J30</f>
        <v>18227</v>
      </c>
      <c r="M30" s="415">
        <f t="shared" si="13"/>
        <v>0.009231324003924086</v>
      </c>
      <c r="N30" s="414">
        <v>15287</v>
      </c>
      <c r="O30" s="412">
        <v>267</v>
      </c>
      <c r="P30" s="412">
        <f>O30+N30</f>
        <v>15554</v>
      </c>
      <c r="Q30" s="416">
        <f t="shared" si="14"/>
        <v>0.17185289957567185</v>
      </c>
    </row>
    <row r="31" spans="1:17" s="107" customFormat="1" ht="18" customHeight="1">
      <c r="A31" s="410" t="s">
        <v>243</v>
      </c>
      <c r="B31" s="411">
        <v>16155</v>
      </c>
      <c r="C31" s="412">
        <v>3</v>
      </c>
      <c r="D31" s="412">
        <f t="shared" si="3"/>
        <v>16158</v>
      </c>
      <c r="E31" s="413">
        <f t="shared" si="11"/>
        <v>0.008183449457146287</v>
      </c>
      <c r="F31" s="414">
        <v>14831</v>
      </c>
      <c r="G31" s="412">
        <v>34</v>
      </c>
      <c r="H31" s="412">
        <f>G31+F31</f>
        <v>14865</v>
      </c>
      <c r="I31" s="415">
        <f t="shared" si="12"/>
        <v>0.08698284561049441</v>
      </c>
      <c r="J31" s="414">
        <v>16155</v>
      </c>
      <c r="K31" s="412">
        <v>3</v>
      </c>
      <c r="L31" s="412">
        <f>K31+J31</f>
        <v>16158</v>
      </c>
      <c r="M31" s="415">
        <f t="shared" si="13"/>
        <v>0.008183449457146287</v>
      </c>
      <c r="N31" s="414">
        <v>14831</v>
      </c>
      <c r="O31" s="412">
        <v>34</v>
      </c>
      <c r="P31" s="412">
        <f>O31+N31</f>
        <v>14865</v>
      </c>
      <c r="Q31" s="416">
        <f t="shared" si="14"/>
        <v>0.08698284561049441</v>
      </c>
    </row>
    <row r="32" spans="1:17" s="107" customFormat="1" ht="18" customHeight="1">
      <c r="A32" s="410" t="s">
        <v>244</v>
      </c>
      <c r="B32" s="411">
        <v>13901</v>
      </c>
      <c r="C32" s="412">
        <v>1871</v>
      </c>
      <c r="D32" s="412">
        <f t="shared" si="3"/>
        <v>15772</v>
      </c>
      <c r="E32" s="413">
        <f t="shared" si="11"/>
        <v>0.007987954254122492</v>
      </c>
      <c r="F32" s="414">
        <v>20342</v>
      </c>
      <c r="G32" s="412">
        <v>3166</v>
      </c>
      <c r="H32" s="412">
        <f>G32+F32</f>
        <v>23508</v>
      </c>
      <c r="I32" s="415">
        <f t="shared" si="12"/>
        <v>-0.32907946231070273</v>
      </c>
      <c r="J32" s="414">
        <v>13901</v>
      </c>
      <c r="K32" s="412">
        <v>1871</v>
      </c>
      <c r="L32" s="412">
        <f>K32+J32</f>
        <v>15772</v>
      </c>
      <c r="M32" s="415">
        <f t="shared" si="13"/>
        <v>0.007987954254122492</v>
      </c>
      <c r="N32" s="414">
        <v>20342</v>
      </c>
      <c r="O32" s="412">
        <v>3166</v>
      </c>
      <c r="P32" s="412">
        <f>O32+N32</f>
        <v>23508</v>
      </c>
      <c r="Q32" s="416">
        <f t="shared" si="14"/>
        <v>-0.32907946231070273</v>
      </c>
    </row>
    <row r="33" spans="1:17" s="107" customFormat="1" ht="18" customHeight="1">
      <c r="A33" s="410" t="s">
        <v>245</v>
      </c>
      <c r="B33" s="411">
        <v>14096</v>
      </c>
      <c r="C33" s="412">
        <v>264</v>
      </c>
      <c r="D33" s="412">
        <f t="shared" si="3"/>
        <v>14360</v>
      </c>
      <c r="E33" s="413">
        <f t="shared" si="11"/>
        <v>0.007272826723890375</v>
      </c>
      <c r="F33" s="414">
        <v>13776</v>
      </c>
      <c r="G33" s="412">
        <v>269</v>
      </c>
      <c r="H33" s="412">
        <f>G33+F33</f>
        <v>14045</v>
      </c>
      <c r="I33" s="415">
        <f t="shared" si="12"/>
        <v>0.022427910288358888</v>
      </c>
      <c r="J33" s="414">
        <v>14096</v>
      </c>
      <c r="K33" s="412">
        <v>264</v>
      </c>
      <c r="L33" s="412">
        <f>K33+J33</f>
        <v>14360</v>
      </c>
      <c r="M33" s="415">
        <f t="shared" si="13"/>
        <v>0.007272826723890375</v>
      </c>
      <c r="N33" s="414">
        <v>13776</v>
      </c>
      <c r="O33" s="412">
        <v>269</v>
      </c>
      <c r="P33" s="412">
        <f>O33+N33</f>
        <v>14045</v>
      </c>
      <c r="Q33" s="416">
        <f t="shared" si="14"/>
        <v>0.022427910288358888</v>
      </c>
    </row>
    <row r="34" spans="1:17" s="107" customFormat="1" ht="18" customHeight="1">
      <c r="A34" s="410" t="s">
        <v>246</v>
      </c>
      <c r="B34" s="411">
        <v>13843</v>
      </c>
      <c r="C34" s="412">
        <v>212</v>
      </c>
      <c r="D34" s="412">
        <f t="shared" si="3"/>
        <v>14055</v>
      </c>
      <c r="E34" s="413">
        <f t="shared" si="11"/>
        <v>0.007118355125646185</v>
      </c>
      <c r="F34" s="414">
        <v>21756</v>
      </c>
      <c r="G34" s="412"/>
      <c r="H34" s="412">
        <f>G34+F34</f>
        <v>21756</v>
      </c>
      <c r="I34" s="415">
        <f t="shared" si="12"/>
        <v>-0.35397131825703254</v>
      </c>
      <c r="J34" s="414">
        <v>13843</v>
      </c>
      <c r="K34" s="412">
        <v>212</v>
      </c>
      <c r="L34" s="412">
        <f>K34+J34</f>
        <v>14055</v>
      </c>
      <c r="M34" s="415">
        <f t="shared" si="13"/>
        <v>0.007118355125646185</v>
      </c>
      <c r="N34" s="414">
        <v>21756</v>
      </c>
      <c r="O34" s="412"/>
      <c r="P34" s="412">
        <f>O34+N34</f>
        <v>21756</v>
      </c>
      <c r="Q34" s="416">
        <f t="shared" si="14"/>
        <v>-0.35397131825703254</v>
      </c>
    </row>
    <row r="35" spans="1:17" s="107" customFormat="1" ht="18" customHeight="1">
      <c r="A35" s="410" t="s">
        <v>247</v>
      </c>
      <c r="B35" s="411">
        <v>13528</v>
      </c>
      <c r="C35" s="412">
        <v>14</v>
      </c>
      <c r="D35" s="412">
        <f t="shared" si="3"/>
        <v>13542</v>
      </c>
      <c r="E35" s="413">
        <f t="shared" si="11"/>
        <v>0.006858538962042023</v>
      </c>
      <c r="F35" s="414">
        <v>18292</v>
      </c>
      <c r="G35" s="412">
        <v>591</v>
      </c>
      <c r="H35" s="412">
        <f t="shared" si="0"/>
        <v>18883</v>
      </c>
      <c r="I35" s="415">
        <f t="shared" si="12"/>
        <v>-0.28284700524281103</v>
      </c>
      <c r="J35" s="414">
        <v>13528</v>
      </c>
      <c r="K35" s="412">
        <v>14</v>
      </c>
      <c r="L35" s="412">
        <f t="shared" si="1"/>
        <v>13542</v>
      </c>
      <c r="M35" s="415">
        <f t="shared" si="13"/>
        <v>0.006858538962042023</v>
      </c>
      <c r="N35" s="414">
        <v>18292</v>
      </c>
      <c r="O35" s="412">
        <v>591</v>
      </c>
      <c r="P35" s="412">
        <f t="shared" si="2"/>
        <v>18883</v>
      </c>
      <c r="Q35" s="416">
        <f t="shared" si="14"/>
        <v>-0.28284700524281103</v>
      </c>
    </row>
    <row r="36" spans="1:17" s="107" customFormat="1" ht="18" customHeight="1">
      <c r="A36" s="410" t="s">
        <v>248</v>
      </c>
      <c r="B36" s="411">
        <v>12650</v>
      </c>
      <c r="C36" s="412">
        <v>732</v>
      </c>
      <c r="D36" s="412">
        <f t="shared" si="3"/>
        <v>13382</v>
      </c>
      <c r="E36" s="413">
        <f t="shared" si="11"/>
        <v>0.006777504680995891</v>
      </c>
      <c r="F36" s="414">
        <v>13489</v>
      </c>
      <c r="G36" s="412">
        <v>4</v>
      </c>
      <c r="H36" s="412">
        <f t="shared" si="0"/>
        <v>13493</v>
      </c>
      <c r="I36" s="415">
        <f t="shared" si="12"/>
        <v>-0.008226487808493332</v>
      </c>
      <c r="J36" s="414">
        <v>12650</v>
      </c>
      <c r="K36" s="412">
        <v>732</v>
      </c>
      <c r="L36" s="412">
        <f t="shared" si="1"/>
        <v>13382</v>
      </c>
      <c r="M36" s="415">
        <f t="shared" si="13"/>
        <v>0.006777504680995891</v>
      </c>
      <c r="N36" s="414">
        <v>13489</v>
      </c>
      <c r="O36" s="412">
        <v>4</v>
      </c>
      <c r="P36" s="412">
        <f t="shared" si="2"/>
        <v>13493</v>
      </c>
      <c r="Q36" s="416">
        <f t="shared" si="14"/>
        <v>-0.008226487808493332</v>
      </c>
    </row>
    <row r="37" spans="1:17" s="107" customFormat="1" ht="18" customHeight="1">
      <c r="A37" s="410" t="s">
        <v>249</v>
      </c>
      <c r="B37" s="411">
        <v>11723</v>
      </c>
      <c r="C37" s="412">
        <v>151</v>
      </c>
      <c r="D37" s="412">
        <f t="shared" si="3"/>
        <v>11874</v>
      </c>
      <c r="E37" s="413">
        <f t="shared" si="11"/>
        <v>0.006013756582136094</v>
      </c>
      <c r="F37" s="414">
        <v>10711</v>
      </c>
      <c r="G37" s="412"/>
      <c r="H37" s="412">
        <f t="shared" si="0"/>
        <v>10711</v>
      </c>
      <c r="I37" s="415">
        <f t="shared" si="12"/>
        <v>0.10857996452245344</v>
      </c>
      <c r="J37" s="414">
        <v>11723</v>
      </c>
      <c r="K37" s="412">
        <v>151</v>
      </c>
      <c r="L37" s="412">
        <f t="shared" si="1"/>
        <v>11874</v>
      </c>
      <c r="M37" s="415">
        <f t="shared" si="13"/>
        <v>0.006013756582136094</v>
      </c>
      <c r="N37" s="414">
        <v>10711</v>
      </c>
      <c r="O37" s="412"/>
      <c r="P37" s="412">
        <f t="shared" si="2"/>
        <v>10711</v>
      </c>
      <c r="Q37" s="416">
        <f t="shared" si="14"/>
        <v>0.10857996452245344</v>
      </c>
    </row>
    <row r="38" spans="1:17" s="107" customFormat="1" ht="18" customHeight="1">
      <c r="A38" s="410" t="s">
        <v>250</v>
      </c>
      <c r="B38" s="411">
        <v>11542</v>
      </c>
      <c r="C38" s="412">
        <v>6</v>
      </c>
      <c r="D38" s="412">
        <f t="shared" si="3"/>
        <v>11548</v>
      </c>
      <c r="E38" s="413">
        <f t="shared" si="11"/>
        <v>0.0058486492345046</v>
      </c>
      <c r="F38" s="414">
        <v>10898</v>
      </c>
      <c r="G38" s="412">
        <v>28</v>
      </c>
      <c r="H38" s="412">
        <f t="shared" si="0"/>
        <v>10926</v>
      </c>
      <c r="I38" s="415">
        <f t="shared" si="12"/>
        <v>0.056928427603880616</v>
      </c>
      <c r="J38" s="414">
        <v>11542</v>
      </c>
      <c r="K38" s="412">
        <v>6</v>
      </c>
      <c r="L38" s="412">
        <f t="shared" si="1"/>
        <v>11548</v>
      </c>
      <c r="M38" s="415">
        <f t="shared" si="13"/>
        <v>0.0058486492345046</v>
      </c>
      <c r="N38" s="414">
        <v>10898</v>
      </c>
      <c r="O38" s="412">
        <v>28</v>
      </c>
      <c r="P38" s="412">
        <f t="shared" si="2"/>
        <v>10926</v>
      </c>
      <c r="Q38" s="416">
        <f t="shared" si="14"/>
        <v>0.056928427603880616</v>
      </c>
    </row>
    <row r="39" spans="1:17" s="107" customFormat="1" ht="18" customHeight="1">
      <c r="A39" s="410" t="s">
        <v>251</v>
      </c>
      <c r="B39" s="411">
        <v>9811</v>
      </c>
      <c r="C39" s="412">
        <v>136</v>
      </c>
      <c r="D39" s="412">
        <f t="shared" si="3"/>
        <v>9947</v>
      </c>
      <c r="E39" s="413">
        <f aca="true" t="shared" si="15" ref="E39:E59">D39/$D$8</f>
        <v>0.005037799959786738</v>
      </c>
      <c r="F39" s="414">
        <v>9516</v>
      </c>
      <c r="G39" s="412">
        <v>21</v>
      </c>
      <c r="H39" s="412">
        <f t="shared" si="0"/>
        <v>9537</v>
      </c>
      <c r="I39" s="415">
        <f aca="true" t="shared" si="16" ref="I39:I59">(D39/H39-1)</f>
        <v>0.04299045821537173</v>
      </c>
      <c r="J39" s="414">
        <v>9811</v>
      </c>
      <c r="K39" s="412">
        <v>136</v>
      </c>
      <c r="L39" s="412">
        <f t="shared" si="1"/>
        <v>9947</v>
      </c>
      <c r="M39" s="415">
        <f aca="true" t="shared" si="17" ref="M39:M59">(L39/$L$8)</f>
        <v>0.005037799959786738</v>
      </c>
      <c r="N39" s="414">
        <v>9516</v>
      </c>
      <c r="O39" s="412">
        <v>21</v>
      </c>
      <c r="P39" s="412">
        <f t="shared" si="2"/>
        <v>9537</v>
      </c>
      <c r="Q39" s="416">
        <f aca="true" t="shared" si="18" ref="Q39:Q59">(L39/P39-1)</f>
        <v>0.04299045821537173</v>
      </c>
    </row>
    <row r="40" spans="1:17" s="107" customFormat="1" ht="18" customHeight="1">
      <c r="A40" s="410" t="s">
        <v>252</v>
      </c>
      <c r="B40" s="411">
        <v>9139</v>
      </c>
      <c r="C40" s="412">
        <v>0</v>
      </c>
      <c r="D40" s="412">
        <f t="shared" si="3"/>
        <v>9139</v>
      </c>
      <c r="E40" s="413">
        <f t="shared" si="15"/>
        <v>0.00462857684050377</v>
      </c>
      <c r="F40" s="414">
        <v>8358</v>
      </c>
      <c r="G40" s="412">
        <v>2</v>
      </c>
      <c r="H40" s="412">
        <f t="shared" si="0"/>
        <v>8360</v>
      </c>
      <c r="I40" s="415">
        <f t="shared" si="16"/>
        <v>0.09318181818181825</v>
      </c>
      <c r="J40" s="414">
        <v>9139</v>
      </c>
      <c r="K40" s="412"/>
      <c r="L40" s="412">
        <f t="shared" si="1"/>
        <v>9139</v>
      </c>
      <c r="M40" s="415">
        <f t="shared" si="17"/>
        <v>0.00462857684050377</v>
      </c>
      <c r="N40" s="414">
        <v>8358</v>
      </c>
      <c r="O40" s="412">
        <v>2</v>
      </c>
      <c r="P40" s="412">
        <f t="shared" si="2"/>
        <v>8360</v>
      </c>
      <c r="Q40" s="416">
        <f t="shared" si="18"/>
        <v>0.09318181818181825</v>
      </c>
    </row>
    <row r="41" spans="1:17" s="107" customFormat="1" ht="18" customHeight="1">
      <c r="A41" s="410" t="s">
        <v>253</v>
      </c>
      <c r="B41" s="411">
        <v>8670</v>
      </c>
      <c r="C41" s="412">
        <v>106</v>
      </c>
      <c r="D41" s="412">
        <f t="shared" si="3"/>
        <v>8776</v>
      </c>
      <c r="E41" s="413">
        <f t="shared" si="15"/>
        <v>0.004444730315380357</v>
      </c>
      <c r="F41" s="414">
        <v>8053</v>
      </c>
      <c r="G41" s="412">
        <v>13</v>
      </c>
      <c r="H41" s="412">
        <f t="shared" si="0"/>
        <v>8066</v>
      </c>
      <c r="I41" s="415">
        <f t="shared" si="16"/>
        <v>0.08802380362013396</v>
      </c>
      <c r="J41" s="414">
        <v>8670</v>
      </c>
      <c r="K41" s="412">
        <v>106</v>
      </c>
      <c r="L41" s="412">
        <f t="shared" si="1"/>
        <v>8776</v>
      </c>
      <c r="M41" s="415">
        <f t="shared" si="17"/>
        <v>0.004444730315380357</v>
      </c>
      <c r="N41" s="414">
        <v>8053</v>
      </c>
      <c r="O41" s="412">
        <v>13</v>
      </c>
      <c r="P41" s="412">
        <f t="shared" si="2"/>
        <v>8066</v>
      </c>
      <c r="Q41" s="416">
        <f t="shared" si="18"/>
        <v>0.08802380362013396</v>
      </c>
    </row>
    <row r="42" spans="1:17" s="107" customFormat="1" ht="18" customHeight="1">
      <c r="A42" s="410" t="s">
        <v>254</v>
      </c>
      <c r="B42" s="411">
        <v>8074</v>
      </c>
      <c r="C42" s="412">
        <v>0</v>
      </c>
      <c r="D42" s="412">
        <f t="shared" si="3"/>
        <v>8074</v>
      </c>
      <c r="E42" s="413">
        <f t="shared" si="15"/>
        <v>0.0040891924072904515</v>
      </c>
      <c r="F42" s="414">
        <v>9067</v>
      </c>
      <c r="G42" s="412"/>
      <c r="H42" s="412">
        <f t="shared" si="0"/>
        <v>9067</v>
      </c>
      <c r="I42" s="415">
        <f t="shared" si="16"/>
        <v>-0.10951803242527847</v>
      </c>
      <c r="J42" s="414">
        <v>8074</v>
      </c>
      <c r="K42" s="412"/>
      <c r="L42" s="412">
        <f t="shared" si="1"/>
        <v>8074</v>
      </c>
      <c r="M42" s="415">
        <f t="shared" si="17"/>
        <v>0.0040891924072904515</v>
      </c>
      <c r="N42" s="414">
        <v>9067</v>
      </c>
      <c r="O42" s="412"/>
      <c r="P42" s="412">
        <f t="shared" si="2"/>
        <v>9067</v>
      </c>
      <c r="Q42" s="416">
        <f t="shared" si="18"/>
        <v>-0.10951803242527847</v>
      </c>
    </row>
    <row r="43" spans="1:17" s="107" customFormat="1" ht="18" customHeight="1">
      <c r="A43" s="410" t="s">
        <v>255</v>
      </c>
      <c r="B43" s="411">
        <v>7643</v>
      </c>
      <c r="C43" s="412">
        <v>4</v>
      </c>
      <c r="D43" s="412">
        <f t="shared" si="3"/>
        <v>7647</v>
      </c>
      <c r="E43" s="413">
        <f t="shared" si="15"/>
        <v>0.0038729321697485862</v>
      </c>
      <c r="F43" s="414">
        <v>9571</v>
      </c>
      <c r="G43" s="412">
        <v>147</v>
      </c>
      <c r="H43" s="412">
        <f t="shared" si="0"/>
        <v>9718</v>
      </c>
      <c r="I43" s="415">
        <f t="shared" si="16"/>
        <v>-0.2131096933525417</v>
      </c>
      <c r="J43" s="414">
        <v>7643</v>
      </c>
      <c r="K43" s="412">
        <v>4</v>
      </c>
      <c r="L43" s="412">
        <f t="shared" si="1"/>
        <v>7647</v>
      </c>
      <c r="M43" s="415">
        <f t="shared" si="17"/>
        <v>0.0038729321697485862</v>
      </c>
      <c r="N43" s="414">
        <v>9571</v>
      </c>
      <c r="O43" s="412">
        <v>147</v>
      </c>
      <c r="P43" s="412">
        <f t="shared" si="2"/>
        <v>9718</v>
      </c>
      <c r="Q43" s="416">
        <f t="shared" si="18"/>
        <v>-0.2131096933525417</v>
      </c>
    </row>
    <row r="44" spans="1:17" s="107" customFormat="1" ht="18" customHeight="1">
      <c r="A44" s="410" t="s">
        <v>256</v>
      </c>
      <c r="B44" s="411">
        <v>7268</v>
      </c>
      <c r="C44" s="412">
        <v>14</v>
      </c>
      <c r="D44" s="412">
        <f t="shared" si="3"/>
        <v>7282</v>
      </c>
      <c r="E44" s="413">
        <f t="shared" si="15"/>
        <v>0.003688072716112097</v>
      </c>
      <c r="F44" s="414">
        <v>6846</v>
      </c>
      <c r="G44" s="412">
        <v>6</v>
      </c>
      <c r="H44" s="412">
        <f t="shared" si="0"/>
        <v>6852</v>
      </c>
      <c r="I44" s="415">
        <f t="shared" si="16"/>
        <v>0.06275539988324574</v>
      </c>
      <c r="J44" s="414">
        <v>7268</v>
      </c>
      <c r="K44" s="412">
        <v>14</v>
      </c>
      <c r="L44" s="412">
        <f t="shared" si="1"/>
        <v>7282</v>
      </c>
      <c r="M44" s="415">
        <f t="shared" si="17"/>
        <v>0.003688072716112097</v>
      </c>
      <c r="N44" s="414">
        <v>6846</v>
      </c>
      <c r="O44" s="412">
        <v>6</v>
      </c>
      <c r="P44" s="412">
        <f t="shared" si="2"/>
        <v>6852</v>
      </c>
      <c r="Q44" s="416">
        <f t="shared" si="18"/>
        <v>0.06275539988324574</v>
      </c>
    </row>
    <row r="45" spans="1:17" s="107" customFormat="1" ht="18" customHeight="1">
      <c r="A45" s="410" t="s">
        <v>257</v>
      </c>
      <c r="B45" s="411">
        <v>6377</v>
      </c>
      <c r="C45" s="412">
        <v>681</v>
      </c>
      <c r="D45" s="412">
        <f t="shared" si="3"/>
        <v>7058</v>
      </c>
      <c r="E45" s="413">
        <f t="shared" si="15"/>
        <v>0.0035746247226475115</v>
      </c>
      <c r="F45" s="414">
        <v>6963</v>
      </c>
      <c r="G45" s="412">
        <v>4</v>
      </c>
      <c r="H45" s="412">
        <f t="shared" si="0"/>
        <v>6967</v>
      </c>
      <c r="I45" s="415">
        <f t="shared" si="16"/>
        <v>0.013061576001148323</v>
      </c>
      <c r="J45" s="414">
        <v>6377</v>
      </c>
      <c r="K45" s="412">
        <v>681</v>
      </c>
      <c r="L45" s="412">
        <f t="shared" si="1"/>
        <v>7058</v>
      </c>
      <c r="M45" s="415">
        <f t="shared" si="17"/>
        <v>0.0035746247226475115</v>
      </c>
      <c r="N45" s="414">
        <v>6963</v>
      </c>
      <c r="O45" s="412">
        <v>4</v>
      </c>
      <c r="P45" s="412">
        <f t="shared" si="2"/>
        <v>6967</v>
      </c>
      <c r="Q45" s="416">
        <f t="shared" si="18"/>
        <v>0.013061576001148323</v>
      </c>
    </row>
    <row r="46" spans="1:17" s="107" customFormat="1" ht="18" customHeight="1">
      <c r="A46" s="410" t="s">
        <v>258</v>
      </c>
      <c r="B46" s="411">
        <v>6728</v>
      </c>
      <c r="C46" s="412">
        <v>24</v>
      </c>
      <c r="D46" s="412">
        <f t="shared" si="3"/>
        <v>6752</v>
      </c>
      <c r="E46" s="413">
        <f t="shared" si="15"/>
        <v>0.0034196466601467833</v>
      </c>
      <c r="F46" s="414">
        <v>5937</v>
      </c>
      <c r="G46" s="412">
        <v>8</v>
      </c>
      <c r="H46" s="412">
        <f t="shared" si="0"/>
        <v>5945</v>
      </c>
      <c r="I46" s="415">
        <f t="shared" si="16"/>
        <v>0.1357443229604709</v>
      </c>
      <c r="J46" s="414">
        <v>6728</v>
      </c>
      <c r="K46" s="412">
        <v>24</v>
      </c>
      <c r="L46" s="412">
        <f t="shared" si="1"/>
        <v>6752</v>
      </c>
      <c r="M46" s="415">
        <f t="shared" si="17"/>
        <v>0.0034196466601467833</v>
      </c>
      <c r="N46" s="414">
        <v>5937</v>
      </c>
      <c r="O46" s="412">
        <v>8</v>
      </c>
      <c r="P46" s="412">
        <f t="shared" si="2"/>
        <v>5945</v>
      </c>
      <c r="Q46" s="416">
        <f t="shared" si="18"/>
        <v>0.1357443229604709</v>
      </c>
    </row>
    <row r="47" spans="1:17" s="107" customFormat="1" ht="18" customHeight="1">
      <c r="A47" s="410" t="s">
        <v>259</v>
      </c>
      <c r="B47" s="411">
        <v>5845</v>
      </c>
      <c r="C47" s="412">
        <v>302</v>
      </c>
      <c r="D47" s="412">
        <f t="shared" si="3"/>
        <v>6147</v>
      </c>
      <c r="E47" s="413">
        <f t="shared" si="15"/>
        <v>0.003113235784941096</v>
      </c>
      <c r="F47" s="414">
        <v>5162</v>
      </c>
      <c r="G47" s="412">
        <v>301</v>
      </c>
      <c r="H47" s="412">
        <f t="shared" si="0"/>
        <v>5463</v>
      </c>
      <c r="I47" s="415">
        <f t="shared" si="16"/>
        <v>0.12520593080724884</v>
      </c>
      <c r="J47" s="414">
        <v>5845</v>
      </c>
      <c r="K47" s="412">
        <v>302</v>
      </c>
      <c r="L47" s="412">
        <f t="shared" si="1"/>
        <v>6147</v>
      </c>
      <c r="M47" s="415">
        <f t="shared" si="17"/>
        <v>0.003113235784941096</v>
      </c>
      <c r="N47" s="414">
        <v>5162</v>
      </c>
      <c r="O47" s="412">
        <v>301</v>
      </c>
      <c r="P47" s="412">
        <f t="shared" si="2"/>
        <v>5463</v>
      </c>
      <c r="Q47" s="416">
        <f t="shared" si="18"/>
        <v>0.12520593080724884</v>
      </c>
    </row>
    <row r="48" spans="1:17" s="107" customFormat="1" ht="18" customHeight="1">
      <c r="A48" s="410" t="s">
        <v>260</v>
      </c>
      <c r="B48" s="411">
        <v>5858</v>
      </c>
      <c r="C48" s="412">
        <v>0</v>
      </c>
      <c r="D48" s="412">
        <f t="shared" si="3"/>
        <v>5858</v>
      </c>
      <c r="E48" s="413">
        <f t="shared" si="15"/>
        <v>0.0029668676148015194</v>
      </c>
      <c r="F48" s="414">
        <v>10585</v>
      </c>
      <c r="G48" s="412">
        <v>6</v>
      </c>
      <c r="H48" s="412">
        <f t="shared" si="0"/>
        <v>10591</v>
      </c>
      <c r="I48" s="415">
        <f t="shared" si="16"/>
        <v>-0.4468888679067132</v>
      </c>
      <c r="J48" s="414">
        <v>5858</v>
      </c>
      <c r="K48" s="412"/>
      <c r="L48" s="412">
        <f t="shared" si="1"/>
        <v>5858</v>
      </c>
      <c r="M48" s="415">
        <f t="shared" si="17"/>
        <v>0.0029668676148015194</v>
      </c>
      <c r="N48" s="414">
        <v>10585</v>
      </c>
      <c r="O48" s="412">
        <v>6</v>
      </c>
      <c r="P48" s="412">
        <f t="shared" si="2"/>
        <v>10591</v>
      </c>
      <c r="Q48" s="416">
        <f t="shared" si="18"/>
        <v>-0.4468888679067132</v>
      </c>
    </row>
    <row r="49" spans="1:17" s="107" customFormat="1" ht="18" customHeight="1">
      <c r="A49" s="410" t="s">
        <v>261</v>
      </c>
      <c r="B49" s="411">
        <v>3235</v>
      </c>
      <c r="C49" s="412">
        <v>2352</v>
      </c>
      <c r="D49" s="412">
        <f t="shared" si="3"/>
        <v>5587</v>
      </c>
      <c r="E49" s="413">
        <f t="shared" si="15"/>
        <v>0.0028296158012796327</v>
      </c>
      <c r="F49" s="414">
        <v>3079</v>
      </c>
      <c r="G49" s="412">
        <v>2462</v>
      </c>
      <c r="H49" s="412">
        <f t="shared" si="0"/>
        <v>5541</v>
      </c>
      <c r="I49" s="415">
        <f t="shared" si="16"/>
        <v>0.008301750586536816</v>
      </c>
      <c r="J49" s="414">
        <v>3235</v>
      </c>
      <c r="K49" s="412">
        <v>2352</v>
      </c>
      <c r="L49" s="412">
        <f t="shared" si="1"/>
        <v>5587</v>
      </c>
      <c r="M49" s="415">
        <f t="shared" si="17"/>
        <v>0.0028296158012796327</v>
      </c>
      <c r="N49" s="414">
        <v>3079</v>
      </c>
      <c r="O49" s="412">
        <v>2462</v>
      </c>
      <c r="P49" s="412">
        <f t="shared" si="2"/>
        <v>5541</v>
      </c>
      <c r="Q49" s="416">
        <f t="shared" si="18"/>
        <v>0.008301750586536816</v>
      </c>
    </row>
    <row r="50" spans="1:17" s="107" customFormat="1" ht="18" customHeight="1">
      <c r="A50" s="410" t="s">
        <v>262</v>
      </c>
      <c r="B50" s="411">
        <v>5266</v>
      </c>
      <c r="C50" s="412">
        <v>0</v>
      </c>
      <c r="D50" s="412">
        <f t="shared" si="3"/>
        <v>5266</v>
      </c>
      <c r="E50" s="413">
        <f t="shared" si="15"/>
        <v>0.0026670407749308294</v>
      </c>
      <c r="F50" s="414">
        <v>4632</v>
      </c>
      <c r="G50" s="412">
        <v>61</v>
      </c>
      <c r="H50" s="412">
        <f t="shared" si="0"/>
        <v>4693</v>
      </c>
      <c r="I50" s="415">
        <f t="shared" si="16"/>
        <v>0.1220967398252717</v>
      </c>
      <c r="J50" s="414">
        <v>5266</v>
      </c>
      <c r="K50" s="412"/>
      <c r="L50" s="412">
        <f t="shared" si="1"/>
        <v>5266</v>
      </c>
      <c r="M50" s="415">
        <f t="shared" si="17"/>
        <v>0.0026670407749308294</v>
      </c>
      <c r="N50" s="414">
        <v>4632</v>
      </c>
      <c r="O50" s="412">
        <v>61</v>
      </c>
      <c r="P50" s="412">
        <f t="shared" si="2"/>
        <v>4693</v>
      </c>
      <c r="Q50" s="416">
        <f t="shared" si="18"/>
        <v>0.1220967398252717</v>
      </c>
    </row>
    <row r="51" spans="1:17" s="107" customFormat="1" ht="18" customHeight="1">
      <c r="A51" s="410" t="s">
        <v>263</v>
      </c>
      <c r="B51" s="411">
        <v>4830</v>
      </c>
      <c r="C51" s="412">
        <v>13</v>
      </c>
      <c r="D51" s="412">
        <f t="shared" si="3"/>
        <v>4843</v>
      </c>
      <c r="E51" s="413">
        <f t="shared" si="15"/>
        <v>0.0024528063944151174</v>
      </c>
      <c r="F51" s="414">
        <v>6192</v>
      </c>
      <c r="G51" s="412"/>
      <c r="H51" s="412">
        <f t="shared" si="0"/>
        <v>6192</v>
      </c>
      <c r="I51" s="415">
        <f t="shared" si="16"/>
        <v>-0.21786175710594313</v>
      </c>
      <c r="J51" s="414">
        <v>4830</v>
      </c>
      <c r="K51" s="412">
        <v>13</v>
      </c>
      <c r="L51" s="412">
        <f t="shared" si="1"/>
        <v>4843</v>
      </c>
      <c r="M51" s="415">
        <f t="shared" si="17"/>
        <v>0.0024528063944151174</v>
      </c>
      <c r="N51" s="414">
        <v>6192</v>
      </c>
      <c r="O51" s="412"/>
      <c r="P51" s="412">
        <f t="shared" si="2"/>
        <v>6192</v>
      </c>
      <c r="Q51" s="416">
        <f t="shared" si="18"/>
        <v>-0.21786175710594313</v>
      </c>
    </row>
    <row r="52" spans="1:17" s="107" customFormat="1" ht="18" customHeight="1">
      <c r="A52" s="410" t="s">
        <v>264</v>
      </c>
      <c r="B52" s="411">
        <v>4227</v>
      </c>
      <c r="C52" s="412">
        <v>7</v>
      </c>
      <c r="D52" s="412">
        <f t="shared" si="3"/>
        <v>4234</v>
      </c>
      <c r="E52" s="413">
        <f t="shared" si="15"/>
        <v>0.0021443696621832762</v>
      </c>
      <c r="F52" s="414">
        <v>3252</v>
      </c>
      <c r="G52" s="412"/>
      <c r="H52" s="412">
        <f t="shared" si="0"/>
        <v>3252</v>
      </c>
      <c r="I52" s="415">
        <f t="shared" si="16"/>
        <v>0.3019680196801968</v>
      </c>
      <c r="J52" s="414">
        <v>4227</v>
      </c>
      <c r="K52" s="412">
        <v>7</v>
      </c>
      <c r="L52" s="412">
        <f t="shared" si="1"/>
        <v>4234</v>
      </c>
      <c r="M52" s="415">
        <f t="shared" si="17"/>
        <v>0.0021443696621832762</v>
      </c>
      <c r="N52" s="414">
        <v>3252</v>
      </c>
      <c r="O52" s="412"/>
      <c r="P52" s="412">
        <f t="shared" si="2"/>
        <v>3252</v>
      </c>
      <c r="Q52" s="416">
        <f t="shared" si="18"/>
        <v>0.3019680196801968</v>
      </c>
    </row>
    <row r="53" spans="1:17" s="107" customFormat="1" ht="18" customHeight="1">
      <c r="A53" s="410" t="s">
        <v>265</v>
      </c>
      <c r="B53" s="411">
        <v>1997</v>
      </c>
      <c r="C53" s="412">
        <v>2068</v>
      </c>
      <c r="D53" s="412">
        <f t="shared" si="3"/>
        <v>4065</v>
      </c>
      <c r="E53" s="413">
        <f t="shared" si="15"/>
        <v>0.0020587772028282988</v>
      </c>
      <c r="F53" s="414">
        <v>4965</v>
      </c>
      <c r="G53" s="412">
        <v>4296</v>
      </c>
      <c r="H53" s="412">
        <f t="shared" si="0"/>
        <v>9261</v>
      </c>
      <c r="I53" s="415">
        <f t="shared" si="16"/>
        <v>-0.5610625202461937</v>
      </c>
      <c r="J53" s="414">
        <v>1997</v>
      </c>
      <c r="K53" s="412">
        <v>2068</v>
      </c>
      <c r="L53" s="412">
        <f t="shared" si="1"/>
        <v>4065</v>
      </c>
      <c r="M53" s="415">
        <f t="shared" si="17"/>
        <v>0.0020587772028282988</v>
      </c>
      <c r="N53" s="414">
        <v>4965</v>
      </c>
      <c r="O53" s="412">
        <v>4296</v>
      </c>
      <c r="P53" s="412">
        <f t="shared" si="2"/>
        <v>9261</v>
      </c>
      <c r="Q53" s="416">
        <f t="shared" si="18"/>
        <v>-0.5610625202461937</v>
      </c>
    </row>
    <row r="54" spans="1:17" s="107" customFormat="1" ht="18" customHeight="1">
      <c r="A54" s="410" t="s">
        <v>266</v>
      </c>
      <c r="B54" s="411">
        <v>3237</v>
      </c>
      <c r="C54" s="412">
        <v>36</v>
      </c>
      <c r="D54" s="412">
        <f t="shared" si="3"/>
        <v>3273</v>
      </c>
      <c r="E54" s="413">
        <f t="shared" si="15"/>
        <v>0.001657657511649944</v>
      </c>
      <c r="F54" s="414">
        <v>3619</v>
      </c>
      <c r="G54" s="412">
        <v>89</v>
      </c>
      <c r="H54" s="412">
        <f t="shared" si="0"/>
        <v>3708</v>
      </c>
      <c r="I54" s="415">
        <f t="shared" si="16"/>
        <v>-0.1173139158576052</v>
      </c>
      <c r="J54" s="414">
        <v>3237</v>
      </c>
      <c r="K54" s="412">
        <v>36</v>
      </c>
      <c r="L54" s="412">
        <f t="shared" si="1"/>
        <v>3273</v>
      </c>
      <c r="M54" s="415">
        <f t="shared" si="17"/>
        <v>0.001657657511649944</v>
      </c>
      <c r="N54" s="414">
        <v>3619</v>
      </c>
      <c r="O54" s="412">
        <v>89</v>
      </c>
      <c r="P54" s="412">
        <f t="shared" si="2"/>
        <v>3708</v>
      </c>
      <c r="Q54" s="416">
        <f t="shared" si="18"/>
        <v>-0.1173139158576052</v>
      </c>
    </row>
    <row r="55" spans="1:17" s="107" customFormat="1" ht="18" customHeight="1">
      <c r="A55" s="410" t="s">
        <v>267</v>
      </c>
      <c r="B55" s="411">
        <v>1684</v>
      </c>
      <c r="C55" s="412">
        <v>1310</v>
      </c>
      <c r="D55" s="412">
        <f t="shared" si="3"/>
        <v>2994</v>
      </c>
      <c r="E55" s="413">
        <f t="shared" si="15"/>
        <v>0.0015163539840757508</v>
      </c>
      <c r="F55" s="414">
        <v>2368</v>
      </c>
      <c r="G55" s="412">
        <v>9</v>
      </c>
      <c r="H55" s="412">
        <f t="shared" si="0"/>
        <v>2377</v>
      </c>
      <c r="I55" s="415">
        <f t="shared" si="16"/>
        <v>0.2595708876735381</v>
      </c>
      <c r="J55" s="414">
        <v>1684</v>
      </c>
      <c r="K55" s="412">
        <v>1310</v>
      </c>
      <c r="L55" s="412">
        <f t="shared" si="1"/>
        <v>2994</v>
      </c>
      <c r="M55" s="415">
        <f t="shared" si="17"/>
        <v>0.0015163539840757508</v>
      </c>
      <c r="N55" s="414">
        <v>2368</v>
      </c>
      <c r="O55" s="412">
        <v>9</v>
      </c>
      <c r="P55" s="412">
        <f t="shared" si="2"/>
        <v>2377</v>
      </c>
      <c r="Q55" s="416">
        <f t="shared" si="18"/>
        <v>0.2595708876735381</v>
      </c>
    </row>
    <row r="56" spans="1:17" s="107" customFormat="1" ht="18" customHeight="1">
      <c r="A56" s="410" t="s">
        <v>268</v>
      </c>
      <c r="B56" s="411">
        <v>2898</v>
      </c>
      <c r="C56" s="412">
        <v>6</v>
      </c>
      <c r="D56" s="412">
        <f t="shared" si="3"/>
        <v>2904</v>
      </c>
      <c r="E56" s="413">
        <f t="shared" si="15"/>
        <v>0.0014707722009873014</v>
      </c>
      <c r="F56" s="414">
        <v>2394</v>
      </c>
      <c r="G56" s="412">
        <v>17</v>
      </c>
      <c r="H56" s="412">
        <f t="shared" si="0"/>
        <v>2411</v>
      </c>
      <c r="I56" s="415">
        <f t="shared" si="16"/>
        <v>0.2044794690999585</v>
      </c>
      <c r="J56" s="414">
        <v>2898</v>
      </c>
      <c r="K56" s="412">
        <v>6</v>
      </c>
      <c r="L56" s="412">
        <f t="shared" si="1"/>
        <v>2904</v>
      </c>
      <c r="M56" s="415">
        <f t="shared" si="17"/>
        <v>0.0014707722009873014</v>
      </c>
      <c r="N56" s="414">
        <v>2394</v>
      </c>
      <c r="O56" s="412">
        <v>17</v>
      </c>
      <c r="P56" s="412">
        <f t="shared" si="2"/>
        <v>2411</v>
      </c>
      <c r="Q56" s="416">
        <f t="shared" si="18"/>
        <v>0.2044794690999585</v>
      </c>
    </row>
    <row r="57" spans="1:17" s="107" customFormat="1" ht="18" customHeight="1">
      <c r="A57" s="410" t="s">
        <v>269</v>
      </c>
      <c r="B57" s="411">
        <v>2563</v>
      </c>
      <c r="C57" s="412">
        <v>162</v>
      </c>
      <c r="D57" s="412">
        <f t="shared" si="3"/>
        <v>2725</v>
      </c>
      <c r="E57" s="413">
        <f t="shared" si="15"/>
        <v>0.001380115099066941</v>
      </c>
      <c r="F57" s="414">
        <v>2563</v>
      </c>
      <c r="G57" s="412">
        <v>71</v>
      </c>
      <c r="H57" s="412">
        <f t="shared" si="0"/>
        <v>2634</v>
      </c>
      <c r="I57" s="415">
        <f t="shared" si="16"/>
        <v>0.0345482156416097</v>
      </c>
      <c r="J57" s="414">
        <v>2563</v>
      </c>
      <c r="K57" s="412">
        <v>162</v>
      </c>
      <c r="L57" s="412">
        <f t="shared" si="1"/>
        <v>2725</v>
      </c>
      <c r="M57" s="415">
        <f t="shared" si="17"/>
        <v>0.001380115099066941</v>
      </c>
      <c r="N57" s="414">
        <v>2563</v>
      </c>
      <c r="O57" s="412">
        <v>71</v>
      </c>
      <c r="P57" s="412">
        <f t="shared" si="2"/>
        <v>2634</v>
      </c>
      <c r="Q57" s="416">
        <f t="shared" si="18"/>
        <v>0.0345482156416097</v>
      </c>
    </row>
    <row r="58" spans="1:17" s="107" customFormat="1" ht="18" customHeight="1">
      <c r="A58" s="410" t="s">
        <v>270</v>
      </c>
      <c r="B58" s="411">
        <v>1958</v>
      </c>
      <c r="C58" s="412">
        <v>593</v>
      </c>
      <c r="D58" s="412">
        <f t="shared" si="3"/>
        <v>2551</v>
      </c>
      <c r="E58" s="413">
        <f t="shared" si="15"/>
        <v>0.001291990318429272</v>
      </c>
      <c r="F58" s="414">
        <v>1571</v>
      </c>
      <c r="G58" s="412">
        <v>1928</v>
      </c>
      <c r="H58" s="412">
        <f t="shared" si="0"/>
        <v>3499</v>
      </c>
      <c r="I58" s="415">
        <f t="shared" si="16"/>
        <v>-0.2709345527293513</v>
      </c>
      <c r="J58" s="414">
        <v>1958</v>
      </c>
      <c r="K58" s="412">
        <v>593</v>
      </c>
      <c r="L58" s="412">
        <f t="shared" si="1"/>
        <v>2551</v>
      </c>
      <c r="M58" s="415">
        <f t="shared" si="17"/>
        <v>0.001291990318429272</v>
      </c>
      <c r="N58" s="414">
        <v>1571</v>
      </c>
      <c r="O58" s="412">
        <v>1928</v>
      </c>
      <c r="P58" s="412">
        <f t="shared" si="2"/>
        <v>3499</v>
      </c>
      <c r="Q58" s="416">
        <f t="shared" si="18"/>
        <v>-0.2709345527293513</v>
      </c>
    </row>
    <row r="59" spans="1:17" s="107" customFormat="1" ht="18" customHeight="1" thickBot="1">
      <c r="A59" s="417" t="s">
        <v>271</v>
      </c>
      <c r="B59" s="418">
        <v>165679</v>
      </c>
      <c r="C59" s="419">
        <v>36382</v>
      </c>
      <c r="D59" s="419">
        <f t="shared" si="3"/>
        <v>202061</v>
      </c>
      <c r="E59" s="420">
        <f t="shared" si="15"/>
        <v>0.10233667414039088</v>
      </c>
      <c r="F59" s="421">
        <v>195915</v>
      </c>
      <c r="G59" s="419">
        <v>28846</v>
      </c>
      <c r="H59" s="419">
        <f t="shared" si="0"/>
        <v>224761</v>
      </c>
      <c r="I59" s="422">
        <f t="shared" si="16"/>
        <v>-0.10099616926424071</v>
      </c>
      <c r="J59" s="421">
        <v>165679</v>
      </c>
      <c r="K59" s="419">
        <v>36382</v>
      </c>
      <c r="L59" s="419">
        <f t="shared" si="1"/>
        <v>202061</v>
      </c>
      <c r="M59" s="422">
        <f t="shared" si="17"/>
        <v>0.10233667414039088</v>
      </c>
      <c r="N59" s="421">
        <v>195915</v>
      </c>
      <c r="O59" s="419">
        <v>28846</v>
      </c>
      <c r="P59" s="419">
        <f t="shared" si="2"/>
        <v>224761</v>
      </c>
      <c r="Q59" s="423">
        <f t="shared" si="18"/>
        <v>-0.10099616926424071</v>
      </c>
    </row>
    <row r="60" ht="15" thickTop="1">
      <c r="A60" s="79"/>
    </row>
    <row r="61" ht="14.25" customHeight="1">
      <c r="A61" s="63"/>
    </row>
  </sheetData>
  <sheetProtection/>
  <mergeCells count="15">
    <mergeCell ref="N6:P6"/>
    <mergeCell ref="Q6:Q7"/>
    <mergeCell ref="B6:D6"/>
    <mergeCell ref="A4:Q4"/>
    <mergeCell ref="N1:O1"/>
    <mergeCell ref="P1:Q1"/>
    <mergeCell ref="B5:I5"/>
    <mergeCell ref="J5:Q5"/>
    <mergeCell ref="A3:Q3"/>
    <mergeCell ref="E6:E7"/>
    <mergeCell ref="F6:H6"/>
    <mergeCell ref="I6:I7"/>
    <mergeCell ref="J6:L6"/>
    <mergeCell ref="M6:M7"/>
    <mergeCell ref="A5:A7"/>
  </mergeCells>
  <conditionalFormatting sqref="Q60:Q65536 I60:I65536 I3 Q3">
    <cfRule type="cellIs" priority="2" dxfId="97" operator="lessThan" stopIfTrue="1">
      <formula>0</formula>
    </cfRule>
  </conditionalFormatting>
  <conditionalFormatting sqref="Q8:Q59 I8:I5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Enero 2018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2018-03-03T19:11:50Z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Tema">
    <vt:lpwstr>Origen - Destino</vt:lpwstr>
  </property>
  <property fmtid="{D5CDD505-2E9C-101B-9397-08002B2CF9AE}" pid="9" name="Vigencia">
    <vt:lpwstr>2018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177.000000000000</vt:lpwstr>
  </property>
</Properties>
</file>